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ront Sheet" sheetId="1" r:id="rId1"/>
    <sheet name="Aged Debtors" sheetId="2" r:id="rId2"/>
    <sheet name="DBVariables" sheetId="3" state="veryHidden" r:id="rId3"/>
  </sheets>
  <definedNames>
    <definedName name="Aged_Debtors">'Aged Debtors'!$D$7:$H$36</definedName>
    <definedName name="Aged_DebtorsColSum" hidden="1">'Aged Debtors'!$D$38:$H$38</definedName>
    <definedName name="Block_Params" hidden="1">'DBVariables'!$AC:$AC</definedName>
    <definedName name="Block_Params_Aged_Debtors" hidden="1">'DBVariables'!$AC$1:$AC$4</definedName>
    <definedName name="Block_Params_Payments_On_Account" hidden="1">'DBVariables'!$AC$5:$AC$6</definedName>
    <definedName name="BlockDrillCriteria_Aged_Debtors" hidden="1">'DBVariables'!$CD$1:$CD$4</definedName>
    <definedName name="BlockDrillCriteria_Payments_On_Account" hidden="1">'DBVariables'!$CD$5:$CD$6</definedName>
    <definedName name="Comapny">'Aged Debtors'!$A$1</definedName>
    <definedName name="ConParamsSage" hidden="1">{"Sage.mdb",""}</definedName>
    <definedName name="Dates">'Aged Debtors'!$D$4:$H$4</definedName>
    <definedName name="DBBlockDrill" hidden="1">'DBVariables'!$CE$1:$CN$2</definedName>
    <definedName name="DBCalc_Net_Total" hidden="1">'DBVariables'!$BK$67:$BM$74</definedName>
    <definedName name="DBCalc_Net_Total_Total" hidden="1">'DBVariables'!$BK$53:$BM$65</definedName>
    <definedName name="DBCalc_Title_Cash" hidden="1">'DBVariables'!$BK$52:$BM$52</definedName>
    <definedName name="DBCalc_Titles" hidden="1">'DBVariables'!$BK$1:$BM$51</definedName>
    <definedName name="DBCalc_Total_Title" hidden="1">'DBVariables'!$BK$66:$BM$66</definedName>
    <definedName name="DBCalcs" hidden="1">'DBVariables'!$BN$1:$CC$5</definedName>
    <definedName name="DBCalcsFormulae" hidden="1">'DBVariables'!$BK:$BM</definedName>
    <definedName name="DBCons" hidden="1">'DBVariables'!$A$1:$D$1</definedName>
    <definedName name="DBDrill_Params" hidden="1">'DBVariables'!$CD:$CD</definedName>
    <definedName name="DBHeaderFields" hidden="1">'DBVariables'!$E:$E</definedName>
    <definedName name="DBHeaderFieldsComapny" hidden="1">'DBVariables'!$E$1</definedName>
    <definedName name="DBHeaderFieldsDebtors" hidden="1">'DBVariables'!$E$2:$E$3</definedName>
    <definedName name="DBHeaders" hidden="1">'DBVariables'!$F$1:$AB$3</definedName>
    <definedName name="DBReportBlocks" hidden="1">'DBVariables'!$AD$1:$BJ$2</definedName>
    <definedName name="Debtors">'Aged Debtors'!$A$7:$B$36</definedName>
    <definedName name="Net_Total">'Aged Debtors'!$L$7:$L$36</definedName>
    <definedName name="Net_Total_Total">'Aged Debtors'!$L$38</definedName>
    <definedName name="Payments_On_Account">'Aged Debtors'!$J$7:$J$36</definedName>
    <definedName name="Payments_On_AccountColSum" hidden="1">'Aged Debtors'!$J$38</definedName>
    <definedName name="Title_Cash">'Aged Debtors'!$J$5</definedName>
    <definedName name="Titles">'Aged Debtors'!$D$5:$H$5</definedName>
    <definedName name="Total_Title">'Aged Debtors'!$L$5</definedName>
  </definedNames>
  <calcPr calcMode="manual" fullCalcOnLoad="1"/>
</workbook>
</file>

<file path=xl/sharedStrings.xml><?xml version="1.0" encoding="utf-8"?>
<sst xmlns="http://schemas.openxmlformats.org/spreadsheetml/2006/main" count="433" uniqueCount="139">
  <si>
    <t>Sage</t>
  </si>
  <si>
    <t>Microsoft Jet 4.0</t>
  </si>
  <si>
    <t>ConParamsSage</t>
  </si>
  <si>
    <t xml:space="preserve"> </t>
  </si>
  <si>
    <t>Admin</t>
  </si>
  <si>
    <t>Ageing interval (days)</t>
  </si>
  <si>
    <t>Date to age from</t>
  </si>
  <si>
    <t>NAME</t>
  </si>
  <si>
    <t>Comapny</t>
  </si>
  <si>
    <t>Query</t>
  </si>
  <si>
    <t>COMPANY</t>
  </si>
  <si>
    <t>DBHeaderFieldsComapny</t>
  </si>
  <si>
    <t>None</t>
  </si>
  <si>
    <t>Stationery &amp; Computer Mart UK</t>
  </si>
  <si>
    <t>ACCOUNT_REF</t>
  </si>
  <si>
    <t>Debtors</t>
  </si>
  <si>
    <t>SALES_LEDGER</t>
  </si>
  <si>
    <t>DBHeaderFieldsDebtors</t>
  </si>
  <si>
    <t>A1D001</t>
  </si>
  <si>
    <t>A1 Design Services</t>
  </si>
  <si>
    <t>ABS001</t>
  </si>
  <si>
    <t>ABS Garages Ltd</t>
  </si>
  <si>
    <t>BBS001</t>
  </si>
  <si>
    <t>Bobs Building Supplies</t>
  </si>
  <si>
    <t>BRI001</t>
  </si>
  <si>
    <t>Fred Briant</t>
  </si>
  <si>
    <t>BRO001</t>
  </si>
  <si>
    <t>Bronson Inc</t>
  </si>
  <si>
    <t>BUS001</t>
  </si>
  <si>
    <t>Business Exhibitions</t>
  </si>
  <si>
    <t>CASH001</t>
  </si>
  <si>
    <t>Cash and Credit Card Sales</t>
  </si>
  <si>
    <t>CGS001</t>
  </si>
  <si>
    <t>County Golf Supplies</t>
  </si>
  <si>
    <t>COM001</t>
  </si>
  <si>
    <t>Compton Packaging</t>
  </si>
  <si>
    <t>DST001</t>
  </si>
  <si>
    <t>Johnson Design &amp; Build Partners</t>
  </si>
  <si>
    <t>FGL001</t>
  </si>
  <si>
    <t>F G Landscape &amp; Design</t>
  </si>
  <si>
    <t>GRA001</t>
  </si>
  <si>
    <t>Graham Electonics</t>
  </si>
  <si>
    <t>HAU001</t>
  </si>
  <si>
    <t>Hausser GMBH</t>
  </si>
  <si>
    <t>JSS001</t>
  </si>
  <si>
    <t>John Smith Studios</t>
  </si>
  <si>
    <t>KIN001</t>
  </si>
  <si>
    <t>Kinghorn &amp; French</t>
  </si>
  <si>
    <t>MAC001</t>
  </si>
  <si>
    <t>Macolm Hall Associates</t>
  </si>
  <si>
    <t>MIB001</t>
  </si>
  <si>
    <t>Mikes Insurance Services</t>
  </si>
  <si>
    <t>MIL001</t>
  </si>
  <si>
    <t>Mile Road Health Centre</t>
  </si>
  <si>
    <t>MOR001</t>
  </si>
  <si>
    <t>Morley Solicitors</t>
  </si>
  <si>
    <t>PAT001</t>
  </si>
  <si>
    <t>Patterson &amp; Graham Garages</t>
  </si>
  <si>
    <t>PIC001</t>
  </si>
  <si>
    <t>Picture Frame Ltd</t>
  </si>
  <si>
    <t>ROB001</t>
  </si>
  <si>
    <t>Robertson Joinery</t>
  </si>
  <si>
    <t>SDE001</t>
  </si>
  <si>
    <t>S D Enterprises</t>
  </si>
  <si>
    <t>SHO001</t>
  </si>
  <si>
    <t>The Show Lodge</t>
  </si>
  <si>
    <t>STE001</t>
  </si>
  <si>
    <t>Stevenson &amp; Smith</t>
  </si>
  <si>
    <t>STE002</t>
  </si>
  <si>
    <t>Steven Stephenson</t>
  </si>
  <si>
    <t>STU001</t>
  </si>
  <si>
    <t>Edward Stuart</t>
  </si>
  <si>
    <t>SWA001</t>
  </si>
  <si>
    <t>Swan Leisure Centre</t>
  </si>
  <si>
    <t>VID001</t>
  </si>
  <si>
    <t>The Video Rental Company</t>
  </si>
  <si>
    <t>YOU001</t>
  </si>
  <si>
    <t>Peter Young</t>
  </si>
  <si>
    <t>Number of ageing Buckets</t>
  </si>
  <si>
    <t>Dates</t>
  </si>
  <si>
    <t>Date</t>
  </si>
  <si>
    <t>Aged_Debtors</t>
  </si>
  <si>
    <t>qryAgedDebtors</t>
  </si>
  <si>
    <t>Block_Params_Aged_Debtors</t>
  </si>
  <si>
    <t>Sum</t>
  </si>
  <si>
    <t>Aged_DebtorsRowSum</t>
  </si>
  <si>
    <t>Aged_DebtorsColSum</t>
  </si>
  <si>
    <t>RowHeader</t>
  </si>
  <si>
    <t>Alt</t>
  </si>
  <si>
    <t>TotalRow</t>
  </si>
  <si>
    <t>Outline</t>
  </si>
  <si>
    <t>Data</t>
  </si>
  <si>
    <t>TotalData</t>
  </si>
  <si>
    <t>Debtors Control Acount code</t>
  </si>
  <si>
    <t>Cell Reference / Value</t>
  </si>
  <si>
    <t>Titles</t>
  </si>
  <si>
    <t>DBCalc_Titles</t>
  </si>
  <si>
    <t xml:space="preserve"> to </t>
  </si>
  <si>
    <t xml:space="preserve">Greater than </t>
  </si>
  <si>
    <t xml:space="preserve"> days</t>
  </si>
  <si>
    <t>Whole range</t>
  </si>
  <si>
    <t>Excel Function</t>
  </si>
  <si>
    <t>If</t>
  </si>
  <si>
    <t>Open Parenthesis</t>
  </si>
  <si>
    <t>(</t>
  </si>
  <si>
    <t>Value</t>
  </si>
  <si>
    <t>=</t>
  </si>
  <si>
    <t>Comma</t>
  </si>
  <si>
    <t>,</t>
  </si>
  <si>
    <t>&amp;</t>
  </si>
  <si>
    <t>*</t>
  </si>
  <si>
    <t>Close Parenthesis</t>
  </si>
  <si>
    <t>)</t>
  </si>
  <si>
    <t>+</t>
  </si>
  <si>
    <t>-</t>
  </si>
  <si>
    <t xml:space="preserve">Less than or equal to </t>
  </si>
  <si>
    <t>ColHeader</t>
  </si>
  <si>
    <t>Payments_On_Account</t>
  </si>
  <si>
    <t>qryPaymentsOnAccount</t>
  </si>
  <si>
    <t>Block_Params_Payments_On_Account</t>
  </si>
  <si>
    <t>Payments_On_AccountColSum</t>
  </si>
  <si>
    <t>Unallocated Cash and Credits</t>
  </si>
  <si>
    <t>Balance</t>
  </si>
  <si>
    <t>Title_Cash</t>
  </si>
  <si>
    <t>DBCalc_Title_Cash</t>
  </si>
  <si>
    <t>Subtotal</t>
  </si>
  <si>
    <t>Report Block</t>
  </si>
  <si>
    <t>Same row / column</t>
  </si>
  <si>
    <t>Net_Total</t>
  </si>
  <si>
    <t>DBCalc_Net_Total</t>
  </si>
  <si>
    <t>Net_Total_Total</t>
  </si>
  <si>
    <t>DBCalc_Net_Total_Total</t>
  </si>
  <si>
    <t>Total_Title</t>
  </si>
  <si>
    <t>DBCalc_Total_Title</t>
  </si>
  <si>
    <t>Data_No_Zeros</t>
  </si>
  <si>
    <t>qryAged_Debtors_By_Inv_Detail</t>
  </si>
  <si>
    <t>BlockDrillCriteria_Aged_Debtors</t>
  </si>
  <si>
    <t>qryPaymentsOnAccount_Detail</t>
  </si>
  <si>
    <t>BlockDrillCriteria_Payments_On_Account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</si>
</sst>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mmm\ yy"/>
    <numFmt numFmtId="175" formatCode="#,##0.00_);[Red]\(#,##0.00\)"/>
    <numFmt numFmtId="176" formatCode="0000"/>
    <numFmt numFmtId="177" formatCode="#,##0.00_);[Red]\(#,##0.00\);"/>
    <numFmt numFmtId="178" formatCode="0.00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2" fillId="0" borderId="0" applyNumberFormat="0" applyFill="0" applyBorder="0" applyProtection="0">
      <alignment horizontal="center" vertical="top" wrapText="1"/>
    </xf>
    <xf numFmtId="174" fontId="2" fillId="0" borderId="1" applyFill="0" applyProtection="0">
      <alignment horizontal="center" vertical="top" wrapText="1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1" applyFill="0" applyAlignment="0" applyProtection="0"/>
    <xf numFmtId="177" fontId="0" fillId="0" borderId="1">
      <alignment/>
      <protection/>
    </xf>
    <xf numFmtId="0" fontId="0" fillId="0" borderId="2" applyNumberFormat="0" applyFont="0" applyFill="0" applyAlignment="0" applyProtection="0"/>
    <xf numFmtId="174" fontId="2" fillId="0" borderId="3" applyNumberFormat="0" applyFont="0" applyFill="0" applyAlignment="0" applyProtection="0"/>
    <xf numFmtId="174" fontId="2" fillId="0" borderId="4" applyNumberFormat="0" applyFont="0" applyFill="0" applyAlignment="0" applyProtection="0"/>
    <xf numFmtId="174" fontId="2" fillId="0" borderId="5" applyNumberFormat="0" applyFont="0" applyFill="0" applyAlignment="0" applyProtection="0"/>
    <xf numFmtId="9" fontId="0" fillId="0" borderId="0" applyFont="0" applyFill="0" applyBorder="0" applyAlignment="0" applyProtection="0"/>
    <xf numFmtId="176" fontId="0" fillId="0" borderId="1" applyFill="0" applyAlignment="0" applyProtection="0"/>
    <xf numFmtId="175" fontId="2" fillId="0" borderId="1" applyFill="0" applyAlignment="0" applyProtection="0"/>
    <xf numFmtId="0" fontId="2" fillId="0" borderId="1" applyNumberFormat="0" applyFill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73" fontId="0" fillId="0" borderId="0" xfId="18" applyNumberFormat="1" applyAlignment="1">
      <alignment/>
    </xf>
    <xf numFmtId="176" fontId="0" fillId="0" borderId="6" xfId="29" applyBorder="1" applyAlignment="1" quotePrefix="1">
      <alignment/>
    </xf>
    <xf numFmtId="176" fontId="0" fillId="2" borderId="7" xfId="15" applyBorder="1" applyAlignment="1" quotePrefix="1">
      <alignment/>
    </xf>
    <xf numFmtId="176" fontId="0" fillId="0" borderId="7" xfId="29" applyBorder="1" applyAlignment="1" quotePrefix="1">
      <alignment/>
    </xf>
    <xf numFmtId="176" fontId="0" fillId="2" borderId="8" xfId="15" applyBorder="1" applyAlignment="1" quotePrefix="1">
      <alignment/>
    </xf>
    <xf numFmtId="176" fontId="0" fillId="0" borderId="9" xfId="29" applyBorder="1" applyAlignment="1" quotePrefix="1">
      <alignment/>
    </xf>
    <xf numFmtId="176" fontId="0" fillId="2" borderId="10" xfId="15" applyBorder="1" applyAlignment="1" quotePrefix="1">
      <alignment/>
    </xf>
    <xf numFmtId="176" fontId="0" fillId="0" borderId="10" xfId="29" applyBorder="1" applyAlignment="1" quotePrefix="1">
      <alignment/>
    </xf>
    <xf numFmtId="176" fontId="0" fillId="2" borderId="11" xfId="15" applyBorder="1" applyAlignment="1" quotePrefix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75" fontId="2" fillId="0" borderId="4" xfId="30" applyBorder="1" applyAlignment="1">
      <alignment/>
    </xf>
    <xf numFmtId="175" fontId="2" fillId="0" borderId="12" xfId="30" applyBorder="1" applyAlignment="1">
      <alignment/>
    </xf>
    <xf numFmtId="175" fontId="2" fillId="0" borderId="5" xfId="30" applyBorder="1" applyAlignment="1">
      <alignment/>
    </xf>
    <xf numFmtId="177" fontId="0" fillId="2" borderId="1" xfId="15" applyAlignment="1">
      <alignment/>
    </xf>
    <xf numFmtId="177" fontId="0" fillId="2" borderId="7" xfId="15" applyBorder="1" applyAlignment="1">
      <alignment/>
    </xf>
    <xf numFmtId="177" fontId="0" fillId="2" borderId="8" xfId="15" applyBorder="1" applyAlignment="1">
      <alignment/>
    </xf>
    <xf numFmtId="177" fontId="0" fillId="2" borderId="13" xfId="15" applyBorder="1" applyAlignment="1">
      <alignment/>
    </xf>
    <xf numFmtId="177" fontId="0" fillId="2" borderId="10" xfId="15" applyBorder="1" applyAlignment="1">
      <alignment/>
    </xf>
    <xf numFmtId="177" fontId="0" fillId="2" borderId="11" xfId="15" applyBorder="1" applyAlignment="1">
      <alignment/>
    </xf>
    <xf numFmtId="0" fontId="0" fillId="0" borderId="0" xfId="0" applyAlignment="1">
      <alignment vertical="top" wrapText="1"/>
    </xf>
    <xf numFmtId="174" fontId="2" fillId="0" borderId="12" xfId="17" applyBorder="1">
      <alignment horizontal="center" vertical="top" wrapText="1"/>
    </xf>
    <xf numFmtId="174" fontId="2" fillId="0" borderId="4" xfId="17" applyBorder="1">
      <alignment horizontal="center" vertical="top" wrapText="1"/>
    </xf>
    <xf numFmtId="174" fontId="2" fillId="0" borderId="5" xfId="17" applyBorder="1">
      <alignment horizontal="center" vertical="top" wrapText="1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75" fontId="2" fillId="0" borderId="14" xfId="30" applyBorder="1" applyAlignment="1">
      <alignment/>
    </xf>
    <xf numFmtId="175" fontId="0" fillId="0" borderId="15" xfId="22" applyBorder="1" applyAlignment="1">
      <alignment/>
    </xf>
    <xf numFmtId="177" fontId="0" fillId="2" borderId="16" xfId="15" applyBorder="1" applyAlignment="1">
      <alignment/>
    </xf>
    <xf numFmtId="175" fontId="0" fillId="0" borderId="16" xfId="22" applyBorder="1" applyAlignment="1">
      <alignment/>
    </xf>
    <xf numFmtId="177" fontId="0" fillId="2" borderId="17" xfId="15" applyBorder="1" applyAlignment="1">
      <alignment/>
    </xf>
    <xf numFmtId="174" fontId="2" fillId="0" borderId="14" xfId="17" applyBorder="1">
      <alignment horizontal="center" vertical="top" wrapText="1"/>
    </xf>
    <xf numFmtId="176" fontId="2" fillId="0" borderId="12" xfId="29" applyFont="1" applyBorder="1" applyAlignment="1">
      <alignment vertical="top"/>
    </xf>
    <xf numFmtId="176" fontId="2" fillId="0" borderId="5" xfId="29" applyFont="1" applyBorder="1" applyAlignment="1">
      <alignment vertical="top"/>
    </xf>
    <xf numFmtId="177" fontId="0" fillId="0" borderId="1" xfId="23">
      <alignment/>
      <protection/>
    </xf>
    <xf numFmtId="177" fontId="0" fillId="0" borderId="18" xfId="23" applyBorder="1">
      <alignment/>
      <protection/>
    </xf>
    <xf numFmtId="177" fontId="0" fillId="0" borderId="6" xfId="23" applyBorder="1">
      <alignment/>
      <protection/>
    </xf>
    <xf numFmtId="177" fontId="0" fillId="0" borderId="7" xfId="23" applyBorder="1">
      <alignment/>
      <protection/>
    </xf>
    <xf numFmtId="177" fontId="0" fillId="0" borderId="9" xfId="23" applyBorder="1">
      <alignment/>
      <protection/>
    </xf>
    <xf numFmtId="177" fontId="0" fillId="0" borderId="10" xfId="23" applyBorder="1">
      <alignment/>
      <protection/>
    </xf>
    <xf numFmtId="177" fontId="0" fillId="0" borderId="15" xfId="23" applyBorder="1">
      <alignment/>
      <protection/>
    </xf>
    <xf numFmtId="177" fontId="0" fillId="0" borderId="16" xfId="23" applyBorder="1">
      <alignment/>
      <protection/>
    </xf>
    <xf numFmtId="175" fontId="0" fillId="2" borderId="16" xfId="15" applyBorder="1" applyAlignment="1">
      <alignment/>
    </xf>
    <xf numFmtId="175" fontId="0" fillId="2" borderId="17" xfId="15" applyBorder="1" applyAlignment="1">
      <alignment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</cellXfs>
  <cellStyles count="18">
    <cellStyle name="Normal" xfId="0"/>
    <cellStyle name="Alt" xfId="15"/>
    <cellStyle name="Col_Header" xfId="16"/>
    <cellStyle name="ColHeader" xfId="17"/>
    <cellStyle name="Comma" xfId="18"/>
    <cellStyle name="Comma [0]" xfId="19"/>
    <cellStyle name="Currency" xfId="20"/>
    <cellStyle name="Currency [0]" xfId="21"/>
    <cellStyle name="Data" xfId="22"/>
    <cellStyle name="Data_No_Zeros" xfId="23"/>
    <cellStyle name="Outline" xfId="24"/>
    <cellStyle name="OutlineLeft" xfId="25"/>
    <cellStyle name="OutlineMid" xfId="26"/>
    <cellStyle name="OutlineRight" xfId="27"/>
    <cellStyle name="Percent" xfId="28"/>
    <cellStyle name="RowHeader" xfId="29"/>
    <cellStyle name="TotalData" xfId="30"/>
    <cellStyle name="TotalRow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showGridLines="0" tabSelected="1" workbookViewId="0" topLeftCell="B1">
      <selection activeCell="D5" sqref="D5"/>
    </sheetView>
  </sheetViews>
  <sheetFormatPr defaultColWidth="9.140625" defaultRowHeight="12.75"/>
  <cols>
    <col min="1" max="1" width="9.140625" style="0" hidden="1" customWidth="1"/>
    <col min="2" max="2" width="4.421875" style="0" customWidth="1"/>
    <col min="3" max="3" width="30.00390625" style="12" bestFit="1" customWidth="1"/>
    <col min="4" max="4" width="10.140625" style="30" bestFit="1" customWidth="1"/>
  </cols>
  <sheetData>
    <row r="1" ht="12.75">
      <c r="C1" s="12" t="str">
        <f>'Aged Debtors'!A1</f>
        <v>Stationery &amp; Computer Mart UK</v>
      </c>
    </row>
    <row r="2" ht="12.75">
      <c r="C2" s="12" t="str">
        <f>"Aged debtors as at "&amp;TEXT('Front Sheet'!D5,"dd mmmm yyyy")</f>
        <v>Aged debtors as at 30 April 2008</v>
      </c>
    </row>
    <row r="4" spans="2:5" ht="13.5" thickBot="1">
      <c r="B4" s="29"/>
      <c r="C4" s="28"/>
      <c r="D4" s="31"/>
      <c r="E4" s="29"/>
    </row>
    <row r="5" spans="2:5" ht="13.5" thickBot="1">
      <c r="B5" s="29"/>
      <c r="C5" s="28" t="s">
        <v>6</v>
      </c>
      <c r="D5" s="50">
        <v>39568</v>
      </c>
      <c r="E5" s="29"/>
    </row>
    <row r="6" spans="2:5" ht="13.5" thickBot="1">
      <c r="B6" s="29"/>
      <c r="C6" s="28" t="s">
        <v>5</v>
      </c>
      <c r="D6" s="51">
        <v>30</v>
      </c>
      <c r="E6" s="29"/>
    </row>
    <row r="7" spans="1:5" ht="13.5" thickBot="1">
      <c r="A7">
        <f>D7+2</f>
        <v>7</v>
      </c>
      <c r="B7" s="29"/>
      <c r="C7" s="28" t="s">
        <v>78</v>
      </c>
      <c r="D7" s="51">
        <v>5</v>
      </c>
      <c r="E7" s="29"/>
    </row>
    <row r="8" spans="1:5" ht="13.5" thickBot="1">
      <c r="A8" t="str">
        <f>"_"&amp;D8</f>
        <v>_1100</v>
      </c>
      <c r="B8" s="29"/>
      <c r="C8" s="28" t="s">
        <v>93</v>
      </c>
      <c r="D8" s="51">
        <v>1100</v>
      </c>
      <c r="E8" s="29"/>
    </row>
    <row r="9" spans="1:5" ht="12.75">
      <c r="A9">
        <f>-ROWS(Aged_Debtors)-2</f>
        <v>-32</v>
      </c>
      <c r="B9" s="29"/>
      <c r="C9" s="28"/>
      <c r="D9" s="31"/>
      <c r="E9" s="29"/>
    </row>
    <row r="10" ht="12.75">
      <c r="A10" t="s">
        <v>115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121</v>
      </c>
    </row>
    <row r="15" ht="12.75">
      <c r="A15" t="s">
        <v>122</v>
      </c>
    </row>
  </sheetData>
  <sheetProtection sheet="1" objects="1" scenarios="1"/>
  <dataValidations count="2">
    <dataValidation type="date" operator="greaterThan" allowBlank="1" showInputMessage="1" showErrorMessage="1" sqref="D5">
      <formula1>1</formula1>
    </dataValidation>
    <dataValidation type="whole" operator="greaterThan" allowBlank="1" showInputMessage="1" showErrorMessage="1" sqref="D6:D7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8"/>
  <sheetViews>
    <sheetView workbookViewId="0" topLeftCell="A1">
      <selection activeCell="A3" sqref="A3"/>
    </sheetView>
  </sheetViews>
  <sheetFormatPr defaultColWidth="9.140625" defaultRowHeight="12.75"/>
  <cols>
    <col min="1" max="1" width="15.140625" style="0" customWidth="1"/>
    <col min="2" max="2" width="28.8515625" style="0" bestFit="1" customWidth="1"/>
    <col min="3" max="3" width="3.00390625" style="0" customWidth="1"/>
    <col min="4" max="4" width="12.00390625" style="0" bestFit="1" customWidth="1"/>
    <col min="5" max="6" width="12.57421875" style="0" bestFit="1" customWidth="1"/>
    <col min="7" max="7" width="13.7109375" style="0" bestFit="1" customWidth="1"/>
    <col min="8" max="8" width="12.421875" style="0" bestFit="1" customWidth="1"/>
    <col min="9" max="9" width="12.421875" style="0" customWidth="1"/>
    <col min="10" max="10" width="11.8515625" style="0" bestFit="1" customWidth="1"/>
    <col min="11" max="11" width="12.421875" style="0" customWidth="1"/>
    <col min="12" max="13" width="9.7109375" style="0" bestFit="1" customWidth="1"/>
    <col min="14" max="14" width="9.8515625" style="0" customWidth="1"/>
    <col min="15" max="15" width="9.28125" style="0" bestFit="1" customWidth="1"/>
    <col min="17" max="17" width="9.7109375" style="0" bestFit="1" customWidth="1"/>
  </cols>
  <sheetData>
    <row r="1" ht="12.75">
      <c r="A1" s="14" t="s">
        <v>13</v>
      </c>
    </row>
    <row r="2" ht="12.75">
      <c r="A2" s="14" t="str">
        <f>"Aged debtors as at "&amp;TEXT('Front Sheet'!D5,"dd mmmm yyyy")</f>
        <v>Aged debtors as at 30 April 2008</v>
      </c>
    </row>
    <row r="3" ht="13.5" thickBot="1">
      <c r="A3" s="2"/>
    </row>
    <row r="4" spans="4:13" ht="13.5" hidden="1" thickBot="1">
      <c r="D4" s="3">
        <v>1</v>
      </c>
      <c r="E4" s="3">
        <v>2</v>
      </c>
      <c r="F4" s="3">
        <v>3</v>
      </c>
      <c r="G4" s="3">
        <v>4</v>
      </c>
      <c r="H4" s="3">
        <v>5</v>
      </c>
      <c r="I4" s="1"/>
      <c r="J4" s="1"/>
      <c r="K4" s="1"/>
      <c r="L4" s="1"/>
      <c r="M4" s="1"/>
    </row>
    <row r="5" spans="1:17" s="24" customFormat="1" ht="39" thickBot="1">
      <c r="A5" s="38" t="s">
        <v>14</v>
      </c>
      <c r="B5" s="39" t="s">
        <v>7</v>
      </c>
      <c r="D5" s="25" t="str">
        <f>IF('Aged Debtors'!D$4=1,'Front Sheet'!$A$10&amp;'Front Sheet'!$D$6&amp;'Front Sheet'!$A$13,IF('Aged Debtors'!D$4='Front Sheet'!$D$7,'Front Sheet'!$A$12&amp;('Aged Debtors'!D$4-1)*'Front Sheet'!$D$6&amp;'Front Sheet'!$A$13,('Front Sheet'!$D$6*('Aged Debtors'!D$4-1))+1&amp;'Front Sheet'!$A$11&amp;'Front Sheet'!$D$6*'Aged Debtors'!D$4&amp;'Front Sheet'!$A$13))</f>
        <v>Less than or equal to 30 days</v>
      </c>
      <c r="E5" s="26" t="str">
        <f>IF('Aged Debtors'!E$4=1,'Front Sheet'!$A$10&amp;'Front Sheet'!$D$6&amp;'Front Sheet'!$A$13,IF('Aged Debtors'!E$4='Front Sheet'!$D$7,'Front Sheet'!$A$12&amp;('Aged Debtors'!E$4-1)*'Front Sheet'!$D$6&amp;'Front Sheet'!$A$13,('Front Sheet'!$D$6*('Aged Debtors'!E$4-1))+1&amp;'Front Sheet'!$A$11&amp;'Front Sheet'!$D$6*'Aged Debtors'!E$4&amp;'Front Sheet'!$A$13))</f>
        <v>31 to 60 days</v>
      </c>
      <c r="F5" s="26" t="str">
        <f>IF('Aged Debtors'!F$4=1,'Front Sheet'!$A$10&amp;'Front Sheet'!$D$6&amp;'Front Sheet'!$A$13,IF('Aged Debtors'!F$4='Front Sheet'!$D$7,'Front Sheet'!$A$12&amp;('Aged Debtors'!F$4-1)*'Front Sheet'!$D$6&amp;'Front Sheet'!$A$13,('Front Sheet'!$D$6*('Aged Debtors'!F$4-1))+1&amp;'Front Sheet'!$A$11&amp;'Front Sheet'!$D$6*'Aged Debtors'!F$4&amp;'Front Sheet'!$A$13))</f>
        <v>61 to 90 days</v>
      </c>
      <c r="G5" s="26" t="str">
        <f>IF('Aged Debtors'!G$4=1,'Front Sheet'!$A$10&amp;'Front Sheet'!$D$6&amp;'Front Sheet'!$A$13,IF('Aged Debtors'!G$4='Front Sheet'!$D$7,'Front Sheet'!$A$12&amp;('Aged Debtors'!G$4-1)*'Front Sheet'!$D$6&amp;'Front Sheet'!$A$13,('Front Sheet'!$D$6*('Aged Debtors'!G$4-1))+1&amp;'Front Sheet'!$A$11&amp;'Front Sheet'!$D$6*'Aged Debtors'!G$4&amp;'Front Sheet'!$A$13))</f>
        <v>91 to 120 days</v>
      </c>
      <c r="H5" s="27" t="str">
        <f>IF('Aged Debtors'!H$4=1,'Front Sheet'!$A$10&amp;'Front Sheet'!$D$6&amp;'Front Sheet'!$A$13,IF('Aged Debtors'!H$4='Front Sheet'!$D$7,'Front Sheet'!$A$12&amp;('Aged Debtors'!H$4-1)*'Front Sheet'!$D$6&amp;'Front Sheet'!$A$13,('Front Sheet'!$D$6*('Aged Debtors'!H$4-1))+1&amp;'Front Sheet'!$A$11&amp;'Front Sheet'!$D$6*'Aged Debtors'!H$4&amp;'Front Sheet'!$A$13))</f>
        <v>Greater than 120 days</v>
      </c>
      <c r="I5"/>
      <c r="J5" s="37" t="str">
        <f>'Front Sheet'!$A$14</f>
        <v>Unallocated Cash and Credits</v>
      </c>
      <c r="K5"/>
      <c r="L5" s="37" t="str">
        <f>'Front Sheet'!$A$15</f>
        <v>Balance</v>
      </c>
      <c r="M5"/>
      <c r="O5"/>
      <c r="Q5"/>
    </row>
    <row r="6" spans="1:4" s="12" customFormat="1" ht="13.5" thickBot="1">
      <c r="A6" t="s">
        <v>14</v>
      </c>
      <c r="B6" t="s">
        <v>7</v>
      </c>
      <c r="D6" s="13"/>
    </row>
    <row r="7" spans="1:12" ht="12.75">
      <c r="A7" s="4" t="s">
        <v>18</v>
      </c>
      <c r="B7" s="8" t="s">
        <v>19</v>
      </c>
      <c r="D7" s="42"/>
      <c r="E7" s="41"/>
      <c r="F7" s="41"/>
      <c r="G7" s="41"/>
      <c r="H7" s="44"/>
      <c r="J7" s="46"/>
      <c r="L7" s="33">
        <f>SUBTOTAL(9,'Aged Debtors'!D7:H7)+'Aged Debtors'!$J7</f>
        <v>0</v>
      </c>
    </row>
    <row r="8" spans="1:12" ht="12.75">
      <c r="A8" s="5" t="s">
        <v>20</v>
      </c>
      <c r="B8" s="9" t="s">
        <v>21</v>
      </c>
      <c r="D8" s="19">
        <v>2533.31</v>
      </c>
      <c r="E8" s="18"/>
      <c r="F8" s="18"/>
      <c r="G8" s="18"/>
      <c r="H8" s="22"/>
      <c r="J8" s="34"/>
      <c r="L8" s="48">
        <f>SUBTOTAL(9,'Aged Debtors'!D8:H8)+'Aged Debtors'!$J8</f>
        <v>2533.31</v>
      </c>
    </row>
    <row r="9" spans="1:12" ht="12.75">
      <c r="A9" s="6" t="s">
        <v>22</v>
      </c>
      <c r="B9" s="10" t="s">
        <v>23</v>
      </c>
      <c r="D9" s="43">
        <v>4309.77</v>
      </c>
      <c r="E9" s="40"/>
      <c r="F9" s="40"/>
      <c r="G9" s="40"/>
      <c r="H9" s="45"/>
      <c r="J9" s="47"/>
      <c r="L9" s="35">
        <f>SUBTOTAL(9,'Aged Debtors'!D9:H9)+'Aged Debtors'!$J9</f>
        <v>4309.77</v>
      </c>
    </row>
    <row r="10" spans="1:12" ht="12.75">
      <c r="A10" s="5" t="s">
        <v>24</v>
      </c>
      <c r="B10" s="9" t="s">
        <v>25</v>
      </c>
      <c r="D10" s="19"/>
      <c r="E10" s="18"/>
      <c r="F10" s="18"/>
      <c r="G10" s="18"/>
      <c r="H10" s="22"/>
      <c r="J10" s="34"/>
      <c r="L10" s="48">
        <f>SUBTOTAL(9,'Aged Debtors'!D10:H10)+'Aged Debtors'!$J10</f>
        <v>0</v>
      </c>
    </row>
    <row r="11" spans="1:12" ht="12.75">
      <c r="A11" s="6" t="s">
        <v>26</v>
      </c>
      <c r="B11" s="10" t="s">
        <v>27</v>
      </c>
      <c r="D11" s="43"/>
      <c r="E11" s="40"/>
      <c r="F11" s="40"/>
      <c r="G11" s="40"/>
      <c r="H11" s="45"/>
      <c r="J11" s="47"/>
      <c r="L11" s="35">
        <f>SUBTOTAL(9,'Aged Debtors'!D11:H11)+'Aged Debtors'!$J11</f>
        <v>0</v>
      </c>
    </row>
    <row r="12" spans="1:12" ht="12.75">
      <c r="A12" s="5" t="s">
        <v>28</v>
      </c>
      <c r="B12" s="9" t="s">
        <v>29</v>
      </c>
      <c r="D12" s="19"/>
      <c r="E12" s="18">
        <v>2166.62</v>
      </c>
      <c r="F12" s="18"/>
      <c r="G12" s="18"/>
      <c r="H12" s="22"/>
      <c r="J12" s="34">
        <v>-100</v>
      </c>
      <c r="L12" s="48">
        <f>SUBTOTAL(9,'Aged Debtors'!D12:H12)+'Aged Debtors'!$J12</f>
        <v>2066.62</v>
      </c>
    </row>
    <row r="13" spans="1:12" ht="12.75">
      <c r="A13" s="6" t="s">
        <v>30</v>
      </c>
      <c r="B13" s="10" t="s">
        <v>31</v>
      </c>
      <c r="D13" s="43"/>
      <c r="E13" s="40"/>
      <c r="F13" s="40"/>
      <c r="G13" s="40"/>
      <c r="H13" s="45"/>
      <c r="J13" s="47"/>
      <c r="L13" s="35">
        <f>SUBTOTAL(9,'Aged Debtors'!D13:H13)+'Aged Debtors'!$J13</f>
        <v>0</v>
      </c>
    </row>
    <row r="14" spans="1:12" ht="12.75">
      <c r="A14" s="5" t="s">
        <v>32</v>
      </c>
      <c r="B14" s="9" t="s">
        <v>33</v>
      </c>
      <c r="D14" s="19"/>
      <c r="E14" s="18">
        <v>2028.03</v>
      </c>
      <c r="F14" s="18"/>
      <c r="G14" s="18"/>
      <c r="H14" s="22"/>
      <c r="J14" s="34"/>
      <c r="L14" s="48">
        <f>SUBTOTAL(9,'Aged Debtors'!D14:H14)+'Aged Debtors'!$J14</f>
        <v>2028.03</v>
      </c>
    </row>
    <row r="15" spans="1:12" ht="12.75">
      <c r="A15" s="6" t="s">
        <v>34</v>
      </c>
      <c r="B15" s="10" t="s">
        <v>35</v>
      </c>
      <c r="D15" s="43">
        <v>1160.42</v>
      </c>
      <c r="E15" s="40"/>
      <c r="F15" s="40">
        <v>183.22</v>
      </c>
      <c r="G15" s="40"/>
      <c r="H15" s="45"/>
      <c r="J15" s="47"/>
      <c r="L15" s="35">
        <f>SUBTOTAL(9,'Aged Debtors'!D15:H15)+'Aged Debtors'!$J15</f>
        <v>1343.64</v>
      </c>
    </row>
    <row r="16" spans="1:12" ht="12.75">
      <c r="A16" s="5" t="s">
        <v>36</v>
      </c>
      <c r="B16" s="9" t="s">
        <v>37</v>
      </c>
      <c r="D16" s="19"/>
      <c r="E16" s="18"/>
      <c r="F16" s="18"/>
      <c r="G16" s="18"/>
      <c r="H16" s="22"/>
      <c r="J16" s="34"/>
      <c r="L16" s="48">
        <f>SUBTOTAL(9,'Aged Debtors'!D16:H16)+'Aged Debtors'!$J16</f>
        <v>0</v>
      </c>
    </row>
    <row r="17" spans="1:12" ht="12.75">
      <c r="A17" s="6" t="s">
        <v>38</v>
      </c>
      <c r="B17" s="10" t="s">
        <v>39</v>
      </c>
      <c r="D17" s="43">
        <v>11260.26</v>
      </c>
      <c r="E17" s="40"/>
      <c r="F17" s="40"/>
      <c r="G17" s="40"/>
      <c r="H17" s="45"/>
      <c r="J17" s="47"/>
      <c r="L17" s="35">
        <f>SUBTOTAL(9,'Aged Debtors'!D17:H17)+'Aged Debtors'!$J17</f>
        <v>11260.26</v>
      </c>
    </row>
    <row r="18" spans="1:12" ht="12.75">
      <c r="A18" s="5" t="s">
        <v>40</v>
      </c>
      <c r="B18" s="9" t="s">
        <v>41</v>
      </c>
      <c r="D18" s="19">
        <v>4149.09</v>
      </c>
      <c r="E18" s="18"/>
      <c r="F18" s="18"/>
      <c r="G18" s="18"/>
      <c r="H18" s="22"/>
      <c r="J18" s="34"/>
      <c r="L18" s="48">
        <f>SUBTOTAL(9,'Aged Debtors'!D18:H18)+'Aged Debtors'!$J18</f>
        <v>4149.09</v>
      </c>
    </row>
    <row r="19" spans="1:12" ht="12.75">
      <c r="A19" s="6" t="s">
        <v>42</v>
      </c>
      <c r="B19" s="10" t="s">
        <v>43</v>
      </c>
      <c r="D19" s="43">
        <v>1975.16</v>
      </c>
      <c r="E19" s="40"/>
      <c r="F19" s="40"/>
      <c r="G19" s="40"/>
      <c r="H19" s="45"/>
      <c r="J19" s="47"/>
      <c r="L19" s="35">
        <f>SUBTOTAL(9,'Aged Debtors'!D19:H19)+'Aged Debtors'!$J19</f>
        <v>1975.16</v>
      </c>
    </row>
    <row r="20" spans="1:12" ht="12.75">
      <c r="A20" s="5" t="s">
        <v>44</v>
      </c>
      <c r="B20" s="9" t="s">
        <v>45</v>
      </c>
      <c r="D20" s="19"/>
      <c r="E20" s="18">
        <v>972.07</v>
      </c>
      <c r="F20" s="18"/>
      <c r="G20" s="18"/>
      <c r="H20" s="22"/>
      <c r="J20" s="34"/>
      <c r="L20" s="48">
        <f>SUBTOTAL(9,'Aged Debtors'!D20:H20)+'Aged Debtors'!$J20</f>
        <v>972.07</v>
      </c>
    </row>
    <row r="21" spans="1:12" ht="12.75">
      <c r="A21" s="6" t="s">
        <v>46</v>
      </c>
      <c r="B21" s="10" t="s">
        <v>47</v>
      </c>
      <c r="D21" s="43"/>
      <c r="E21" s="40"/>
      <c r="F21" s="40"/>
      <c r="G21" s="40"/>
      <c r="H21" s="45"/>
      <c r="J21" s="47"/>
      <c r="L21" s="35">
        <f>SUBTOTAL(9,'Aged Debtors'!D21:H21)+'Aged Debtors'!$J21</f>
        <v>0</v>
      </c>
    </row>
    <row r="22" spans="1:12" ht="12.75">
      <c r="A22" s="5" t="s">
        <v>48</v>
      </c>
      <c r="B22" s="9" t="s">
        <v>49</v>
      </c>
      <c r="D22" s="19">
        <v>3607.21</v>
      </c>
      <c r="E22" s="18">
        <v>3319.95</v>
      </c>
      <c r="F22" s="18"/>
      <c r="G22" s="18"/>
      <c r="H22" s="22"/>
      <c r="J22" s="34"/>
      <c r="L22" s="48">
        <f>SUBTOTAL(9,'Aged Debtors'!D22:H22)+'Aged Debtors'!$J22</f>
        <v>6927.16</v>
      </c>
    </row>
    <row r="23" spans="1:12" ht="12.75">
      <c r="A23" s="6" t="s">
        <v>50</v>
      </c>
      <c r="B23" s="10" t="s">
        <v>51</v>
      </c>
      <c r="D23" s="43">
        <v>1412.75</v>
      </c>
      <c r="E23" s="40">
        <v>832.41</v>
      </c>
      <c r="F23" s="40">
        <v>1352</v>
      </c>
      <c r="G23" s="40"/>
      <c r="H23" s="45"/>
      <c r="J23" s="47"/>
      <c r="L23" s="35">
        <f>SUBTOTAL(9,'Aged Debtors'!D23:H23)+'Aged Debtors'!$J23</f>
        <v>3597.16</v>
      </c>
    </row>
    <row r="24" spans="1:12" ht="12.75">
      <c r="A24" s="5" t="s">
        <v>52</v>
      </c>
      <c r="B24" s="9" t="s">
        <v>53</v>
      </c>
      <c r="D24" s="19">
        <v>2722.53</v>
      </c>
      <c r="E24" s="18"/>
      <c r="F24" s="18"/>
      <c r="G24" s="18"/>
      <c r="H24" s="22"/>
      <c r="J24" s="34">
        <v>-1000</v>
      </c>
      <c r="L24" s="48">
        <f>SUBTOTAL(9,'Aged Debtors'!D24:H24)+'Aged Debtors'!$J24</f>
        <v>1722.5300000000002</v>
      </c>
    </row>
    <row r="25" spans="1:12" ht="12.75">
      <c r="A25" s="6" t="s">
        <v>54</v>
      </c>
      <c r="B25" s="10" t="s">
        <v>55</v>
      </c>
      <c r="D25" s="43"/>
      <c r="E25" s="40"/>
      <c r="F25" s="40">
        <v>1767.67</v>
      </c>
      <c r="G25" s="40"/>
      <c r="H25" s="45"/>
      <c r="J25" s="47">
        <v>-1375</v>
      </c>
      <c r="L25" s="35">
        <f>SUBTOTAL(9,'Aged Debtors'!D25:H25)+'Aged Debtors'!$J25</f>
        <v>392.6700000000001</v>
      </c>
    </row>
    <row r="26" spans="1:12" ht="12.75">
      <c r="A26" s="5" t="s">
        <v>56</v>
      </c>
      <c r="B26" s="9" t="s">
        <v>57</v>
      </c>
      <c r="D26" s="19"/>
      <c r="E26" s="18">
        <v>915.24</v>
      </c>
      <c r="F26" s="18"/>
      <c r="G26" s="18"/>
      <c r="H26" s="22"/>
      <c r="J26" s="34"/>
      <c r="L26" s="48">
        <f>SUBTOTAL(9,'Aged Debtors'!D26:H26)+'Aged Debtors'!$J26</f>
        <v>915.24</v>
      </c>
    </row>
    <row r="27" spans="1:12" ht="12.75">
      <c r="A27" s="6" t="s">
        <v>58</v>
      </c>
      <c r="B27" s="10" t="s">
        <v>59</v>
      </c>
      <c r="D27" s="43"/>
      <c r="E27" s="40">
        <v>1179.34</v>
      </c>
      <c r="F27" s="40"/>
      <c r="G27" s="40"/>
      <c r="H27" s="45"/>
      <c r="J27" s="47">
        <v>-867.78</v>
      </c>
      <c r="L27" s="35">
        <f>SUBTOTAL(9,'Aged Debtors'!D27:H27)+'Aged Debtors'!$J27</f>
        <v>311.55999999999995</v>
      </c>
    </row>
    <row r="28" spans="1:12" ht="12.75">
      <c r="A28" s="5" t="s">
        <v>60</v>
      </c>
      <c r="B28" s="9" t="s">
        <v>61</v>
      </c>
      <c r="D28" s="19">
        <v>823.19</v>
      </c>
      <c r="E28" s="18">
        <v>2755.73</v>
      </c>
      <c r="F28" s="18">
        <v>971.28</v>
      </c>
      <c r="G28" s="18"/>
      <c r="H28" s="22"/>
      <c r="J28" s="34"/>
      <c r="L28" s="48">
        <f>SUBTOTAL(9,'Aged Debtors'!D28:H28)+'Aged Debtors'!$J28</f>
        <v>4550.2</v>
      </c>
    </row>
    <row r="29" spans="1:12" ht="12.75">
      <c r="A29" s="6" t="s">
        <v>62</v>
      </c>
      <c r="B29" s="10" t="s">
        <v>63</v>
      </c>
      <c r="D29" s="43">
        <v>1239.68</v>
      </c>
      <c r="E29" s="40"/>
      <c r="F29" s="40"/>
      <c r="G29" s="40"/>
      <c r="H29" s="45"/>
      <c r="J29" s="47"/>
      <c r="L29" s="35">
        <f>SUBTOTAL(9,'Aged Debtors'!D29:H29)+'Aged Debtors'!$J29</f>
        <v>1239.68</v>
      </c>
    </row>
    <row r="30" spans="1:12" ht="12.75">
      <c r="A30" s="5" t="s">
        <v>64</v>
      </c>
      <c r="B30" s="9" t="s">
        <v>65</v>
      </c>
      <c r="D30" s="19"/>
      <c r="E30" s="18">
        <v>4151.77</v>
      </c>
      <c r="F30" s="18">
        <v>2996.3</v>
      </c>
      <c r="G30" s="18"/>
      <c r="H30" s="22"/>
      <c r="J30" s="34"/>
      <c r="L30" s="48">
        <f>SUBTOTAL(9,'Aged Debtors'!D30:H30)+'Aged Debtors'!$J30</f>
        <v>7148.070000000001</v>
      </c>
    </row>
    <row r="31" spans="1:12" ht="12.75">
      <c r="A31" s="6" t="s">
        <v>66</v>
      </c>
      <c r="B31" s="10" t="s">
        <v>67</v>
      </c>
      <c r="D31" s="43">
        <v>1562.75</v>
      </c>
      <c r="E31" s="40"/>
      <c r="F31" s="40"/>
      <c r="G31" s="40"/>
      <c r="H31" s="45"/>
      <c r="J31" s="47"/>
      <c r="L31" s="35">
        <f>SUBTOTAL(9,'Aged Debtors'!D31:H31)+'Aged Debtors'!$J31</f>
        <v>1562.75</v>
      </c>
    </row>
    <row r="32" spans="1:12" ht="12.75">
      <c r="A32" s="5" t="s">
        <v>68</v>
      </c>
      <c r="B32" s="9" t="s">
        <v>69</v>
      </c>
      <c r="D32" s="19"/>
      <c r="E32" s="18"/>
      <c r="F32" s="18"/>
      <c r="G32" s="18"/>
      <c r="H32" s="22"/>
      <c r="J32" s="34"/>
      <c r="L32" s="48">
        <f>SUBTOTAL(9,'Aged Debtors'!D32:H32)+'Aged Debtors'!$J32</f>
        <v>0</v>
      </c>
    </row>
    <row r="33" spans="1:12" ht="12.75">
      <c r="A33" s="6" t="s">
        <v>70</v>
      </c>
      <c r="B33" s="10" t="s">
        <v>71</v>
      </c>
      <c r="D33" s="43"/>
      <c r="E33" s="40"/>
      <c r="F33" s="40"/>
      <c r="G33" s="40"/>
      <c r="H33" s="45"/>
      <c r="J33" s="47"/>
      <c r="L33" s="35">
        <f>SUBTOTAL(9,'Aged Debtors'!D33:H33)+'Aged Debtors'!$J33</f>
        <v>0</v>
      </c>
    </row>
    <row r="34" spans="1:12" ht="12.75">
      <c r="A34" s="5" t="s">
        <v>72</v>
      </c>
      <c r="B34" s="9" t="s">
        <v>73</v>
      </c>
      <c r="D34" s="19">
        <v>1615.51</v>
      </c>
      <c r="E34" s="18"/>
      <c r="F34" s="18"/>
      <c r="G34" s="18"/>
      <c r="H34" s="22"/>
      <c r="J34" s="34">
        <v>-16.68</v>
      </c>
      <c r="L34" s="48">
        <f>SUBTOTAL(9,'Aged Debtors'!D34:H34)+'Aged Debtors'!$J34</f>
        <v>1598.83</v>
      </c>
    </row>
    <row r="35" spans="1:12" ht="12.75">
      <c r="A35" s="6" t="s">
        <v>74</v>
      </c>
      <c r="B35" s="10" t="s">
        <v>75</v>
      </c>
      <c r="D35" s="43">
        <v>2041.66</v>
      </c>
      <c r="E35" s="40"/>
      <c r="F35" s="40"/>
      <c r="G35" s="40"/>
      <c r="H35" s="45"/>
      <c r="J35" s="47"/>
      <c r="L35" s="35">
        <f>SUBTOTAL(9,'Aged Debtors'!D35:H35)+'Aged Debtors'!$J35</f>
        <v>2041.66</v>
      </c>
    </row>
    <row r="36" spans="1:12" ht="13.5" thickBot="1">
      <c r="A36" s="7" t="s">
        <v>76</v>
      </c>
      <c r="B36" s="11" t="s">
        <v>77</v>
      </c>
      <c r="D36" s="20"/>
      <c r="E36" s="21"/>
      <c r="F36" s="21"/>
      <c r="G36" s="21"/>
      <c r="H36" s="23"/>
      <c r="J36" s="36"/>
      <c r="L36" s="49">
        <f>SUBTOTAL(9,'Aged Debtors'!D36:H36)+'Aged Debtors'!$J36</f>
        <v>0</v>
      </c>
    </row>
    <row r="37" ht="13.5" thickBot="1"/>
    <row r="38" spans="4:12" ht="13.5" thickBot="1">
      <c r="D38" s="16">
        <f>SUBTOTAL(9,D$7:D$36)</f>
        <v>40413.29000000001</v>
      </c>
      <c r="E38" s="15">
        <f>SUBTOTAL(9,E$7:E$36)</f>
        <v>18321.159999999996</v>
      </c>
      <c r="F38" s="15">
        <f>SUBTOTAL(9,F$7:F$36)</f>
        <v>7270.47</v>
      </c>
      <c r="G38" s="15">
        <f>SUBTOTAL(9,G$7:G$36)</f>
        <v>0</v>
      </c>
      <c r="H38" s="17">
        <f>SUBTOTAL(9,H$7:H$36)</f>
        <v>0</v>
      </c>
      <c r="J38" s="32">
        <f>SUBTOTAL(9,J$7:J$36)</f>
        <v>-3359.4599999999996</v>
      </c>
      <c r="L38" s="32">
        <f>SUBTOTAL(9,Aged_Debtors)+SUBTOTAL(9,Payments_On_Account)</f>
        <v>62645.46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N74"/>
  <sheetViews>
    <sheetView workbookViewId="0" topLeftCell="A1">
      <selection activeCell="A1" sqref="A1"/>
    </sheetView>
  </sheetViews>
  <sheetFormatPr defaultColWidth="9.140625" defaultRowHeight="12.75"/>
  <sheetData>
    <row r="1" spans="1:92" ht="12.75">
      <c r="A1" t="s">
        <v>0</v>
      </c>
      <c r="B1" t="s">
        <v>1</v>
      </c>
      <c r="C1" t="s">
        <v>2</v>
      </c>
      <c r="D1" t="s">
        <v>4</v>
      </c>
      <c r="E1" t="s">
        <v>7</v>
      </c>
      <c r="F1" t="s">
        <v>8</v>
      </c>
      <c r="G1" t="s">
        <v>9</v>
      </c>
      <c r="H1" t="s">
        <v>0</v>
      </c>
      <c r="I1" t="s">
        <v>10</v>
      </c>
      <c r="J1" t="s">
        <v>11</v>
      </c>
      <c r="K1" t="s">
        <v>3</v>
      </c>
      <c r="L1" t="str">
        <f>'Aged Debtors'!$A$1</f>
        <v>Stationery &amp; Computer Mart UK</v>
      </c>
      <c r="M1">
        <v>-1</v>
      </c>
      <c r="N1" t="b">
        <v>0</v>
      </c>
      <c r="O1" t="b">
        <v>0</v>
      </c>
      <c r="P1" t="s">
        <v>3</v>
      </c>
      <c r="Q1" t="s">
        <v>3</v>
      </c>
      <c r="R1" t="s">
        <v>3</v>
      </c>
      <c r="S1" t="s">
        <v>3</v>
      </c>
      <c r="T1" t="b">
        <v>0</v>
      </c>
      <c r="U1" t="s">
        <v>3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3</v>
      </c>
      <c r="AC1" s="1">
        <f>'Front Sheet'!$D$5</f>
        <v>39568</v>
      </c>
      <c r="AD1" t="s">
        <v>81</v>
      </c>
      <c r="AE1" t="s">
        <v>0</v>
      </c>
      <c r="AF1" t="s">
        <v>82</v>
      </c>
      <c r="AG1" t="s">
        <v>3</v>
      </c>
      <c r="AH1" t="s">
        <v>3</v>
      </c>
      <c r="AI1">
        <v>1</v>
      </c>
      <c r="AJ1" t="s">
        <v>15</v>
      </c>
      <c r="AK1" t="s">
        <v>3</v>
      </c>
      <c r="AL1" t="s">
        <v>79</v>
      </c>
      <c r="AM1" t="s">
        <v>3</v>
      </c>
      <c r="AN1" t="s">
        <v>83</v>
      </c>
      <c r="AO1" t="b">
        <v>0</v>
      </c>
      <c r="AP1">
        <v>1</v>
      </c>
      <c r="AQ1" t="s">
        <v>85</v>
      </c>
      <c r="AR1" t="b">
        <v>1</v>
      </c>
      <c r="AS1">
        <v>1</v>
      </c>
      <c r="AT1" t="s">
        <v>86</v>
      </c>
      <c r="AU1" t="b">
        <v>0</v>
      </c>
      <c r="AV1">
        <f>1</f>
        <v>1</v>
      </c>
      <c r="AW1">
        <f>2</f>
        <v>2</v>
      </c>
      <c r="AX1" t="b">
        <v>1</v>
      </c>
      <c r="AY1" t="b">
        <v>1</v>
      </c>
      <c r="AZ1" t="b">
        <v>1</v>
      </c>
      <c r="BA1" t="s">
        <v>84</v>
      </c>
      <c r="BB1" t="s">
        <v>84</v>
      </c>
      <c r="BC1" t="b">
        <v>1</v>
      </c>
      <c r="BD1" t="s">
        <v>12</v>
      </c>
      <c r="BE1" t="s">
        <v>12</v>
      </c>
      <c r="BF1" t="s">
        <v>134</v>
      </c>
      <c r="BG1" t="s">
        <v>88</v>
      </c>
      <c r="BH1" t="s">
        <v>92</v>
      </c>
      <c r="BI1" t="s">
        <v>90</v>
      </c>
      <c r="BJ1" t="b">
        <v>0</v>
      </c>
      <c r="BK1" t="s">
        <v>101</v>
      </c>
      <c r="BL1" t="s">
        <v>102</v>
      </c>
      <c r="BM1" t="s">
        <v>3</v>
      </c>
      <c r="BN1" t="s">
        <v>95</v>
      </c>
      <c r="BO1" t="s">
        <v>81</v>
      </c>
      <c r="BP1" t="b">
        <v>1</v>
      </c>
      <c r="BQ1" t="b">
        <v>0</v>
      </c>
      <c r="BR1" t="b">
        <v>0</v>
      </c>
      <c r="BS1">
        <f>'Front Sheet'!$A$9</f>
        <v>-32</v>
      </c>
      <c r="BT1" t="b">
        <v>1</v>
      </c>
      <c r="BU1" t="s">
        <v>3</v>
      </c>
      <c r="BV1" t="s">
        <v>96</v>
      </c>
      <c r="BW1" t="s">
        <v>12</v>
      </c>
      <c r="BX1" t="s">
        <v>12</v>
      </c>
      <c r="BY1" t="s">
        <v>116</v>
      </c>
      <c r="BZ1" t="s">
        <v>12</v>
      </c>
      <c r="CA1" t="s">
        <v>12</v>
      </c>
      <c r="CB1" t="s">
        <v>90</v>
      </c>
      <c r="CC1" t="b">
        <v>0</v>
      </c>
      <c r="CD1" s="1">
        <f>'Front Sheet'!$D$5</f>
        <v>39568</v>
      </c>
      <c r="CE1" t="s">
        <v>81</v>
      </c>
      <c r="CF1" t="s">
        <v>0</v>
      </c>
      <c r="CG1" t="s">
        <v>135</v>
      </c>
      <c r="CH1" t="s">
        <v>3</v>
      </c>
      <c r="CI1" t="s">
        <v>15</v>
      </c>
      <c r="CJ1" t="s">
        <v>3</v>
      </c>
      <c r="CK1" t="s">
        <v>79</v>
      </c>
      <c r="CL1" t="s">
        <v>3</v>
      </c>
      <c r="CM1" t="s">
        <v>136</v>
      </c>
      <c r="CN1" t="b">
        <v>0</v>
      </c>
    </row>
    <row r="2" spans="5:92" ht="12.75">
      <c r="E2" t="s">
        <v>14</v>
      </c>
      <c r="F2" t="s">
        <v>15</v>
      </c>
      <c r="G2" t="s">
        <v>9</v>
      </c>
      <c r="H2" t="s">
        <v>0</v>
      </c>
      <c r="I2" t="s">
        <v>16</v>
      </c>
      <c r="J2" t="s">
        <v>17</v>
      </c>
      <c r="K2" t="s">
        <v>3</v>
      </c>
      <c r="L2" t="str">
        <f>'Aged Debtors'!$A$7</f>
        <v>A1D001</v>
      </c>
      <c r="M2">
        <v>-1</v>
      </c>
      <c r="N2" t="b">
        <v>0</v>
      </c>
      <c r="O2" t="b">
        <v>0</v>
      </c>
      <c r="P2" t="s">
        <v>3</v>
      </c>
      <c r="Q2" t="s">
        <v>3</v>
      </c>
      <c r="R2" t="s">
        <v>3</v>
      </c>
      <c r="S2" t="s">
        <v>3</v>
      </c>
      <c r="T2" t="b">
        <v>1</v>
      </c>
      <c r="U2" t="s">
        <v>3</v>
      </c>
      <c r="V2" t="s">
        <v>12</v>
      </c>
      <c r="W2" t="s">
        <v>12</v>
      </c>
      <c r="X2" t="s">
        <v>87</v>
      </c>
      <c r="Y2" t="s">
        <v>88</v>
      </c>
      <c r="Z2" t="s">
        <v>89</v>
      </c>
      <c r="AA2" t="s">
        <v>90</v>
      </c>
      <c r="AB2" t="s">
        <v>3</v>
      </c>
      <c r="AC2">
        <f>'Front Sheet'!$D$6</f>
        <v>30</v>
      </c>
      <c r="AD2" t="s">
        <v>117</v>
      </c>
      <c r="AE2" t="s">
        <v>0</v>
      </c>
      <c r="AF2" t="s">
        <v>118</v>
      </c>
      <c r="AG2" t="s">
        <v>3</v>
      </c>
      <c r="AH2" t="s">
        <v>3</v>
      </c>
      <c r="AI2">
        <v>2</v>
      </c>
      <c r="AJ2" t="s">
        <v>15</v>
      </c>
      <c r="AK2" t="s">
        <v>3</v>
      </c>
      <c r="AL2">
        <f>'Front Sheet'!$A$7</f>
        <v>7</v>
      </c>
      <c r="AM2" t="s">
        <v>3</v>
      </c>
      <c r="AN2" t="s">
        <v>119</v>
      </c>
      <c r="AO2" t="b">
        <v>0</v>
      </c>
      <c r="AP2" t="s">
        <v>3</v>
      </c>
      <c r="AQ2" t="s">
        <v>3</v>
      </c>
      <c r="AR2" t="b">
        <v>1</v>
      </c>
      <c r="AS2">
        <v>1</v>
      </c>
      <c r="AT2" t="s">
        <v>120</v>
      </c>
      <c r="AU2" t="b">
        <v>0</v>
      </c>
      <c r="AV2">
        <f>1</f>
        <v>1</v>
      </c>
      <c r="AW2">
        <f>2</f>
        <v>2</v>
      </c>
      <c r="AX2" t="b">
        <v>1</v>
      </c>
      <c r="AY2" t="s">
        <v>3</v>
      </c>
      <c r="AZ2" t="b">
        <v>1</v>
      </c>
      <c r="BA2" t="s">
        <v>84</v>
      </c>
      <c r="BB2" t="s">
        <v>84</v>
      </c>
      <c r="BC2" t="b">
        <v>1</v>
      </c>
      <c r="BD2" t="s">
        <v>12</v>
      </c>
      <c r="BE2" t="s">
        <v>12</v>
      </c>
      <c r="BF2" t="s">
        <v>134</v>
      </c>
      <c r="BG2" t="s">
        <v>88</v>
      </c>
      <c r="BH2" t="s">
        <v>92</v>
      </c>
      <c r="BI2" t="s">
        <v>90</v>
      </c>
      <c r="BJ2" t="b">
        <v>0</v>
      </c>
      <c r="BK2" t="s">
        <v>103</v>
      </c>
      <c r="BL2" t="s">
        <v>104</v>
      </c>
      <c r="BM2" t="s">
        <v>3</v>
      </c>
      <c r="BN2" t="s">
        <v>123</v>
      </c>
      <c r="BO2" t="s">
        <v>117</v>
      </c>
      <c r="BP2" t="b">
        <v>1</v>
      </c>
      <c r="BQ2" t="b">
        <v>1</v>
      </c>
      <c r="BR2" t="b">
        <v>0</v>
      </c>
      <c r="BS2">
        <f>'Front Sheet'!$A$9</f>
        <v>-32</v>
      </c>
      <c r="BT2" t="b">
        <v>1</v>
      </c>
      <c r="BU2" t="s">
        <v>3</v>
      </c>
      <c r="BV2" t="s">
        <v>124</v>
      </c>
      <c r="BW2" t="s">
        <v>12</v>
      </c>
      <c r="BX2" t="s">
        <v>12</v>
      </c>
      <c r="BY2" t="s">
        <v>116</v>
      </c>
      <c r="BZ2" t="s">
        <v>12</v>
      </c>
      <c r="CA2" t="s">
        <v>12</v>
      </c>
      <c r="CB2" t="s">
        <v>90</v>
      </c>
      <c r="CC2" t="b">
        <v>0</v>
      </c>
      <c r="CD2">
        <f>'Front Sheet'!$D$6</f>
        <v>30</v>
      </c>
      <c r="CE2" t="s">
        <v>117</v>
      </c>
      <c r="CF2" t="s">
        <v>0</v>
      </c>
      <c r="CG2" t="s">
        <v>137</v>
      </c>
      <c r="CH2" t="s">
        <v>3</v>
      </c>
      <c r="CI2" t="s">
        <v>15</v>
      </c>
      <c r="CJ2" t="s">
        <v>3</v>
      </c>
      <c r="CK2" t="s">
        <v>3</v>
      </c>
      <c r="CL2" t="s">
        <v>3</v>
      </c>
      <c r="CM2" t="s">
        <v>138</v>
      </c>
      <c r="CN2" t="b">
        <v>0</v>
      </c>
    </row>
    <row r="3" spans="5:82" ht="12.75">
      <c r="E3" t="s">
        <v>7</v>
      </c>
      <c r="F3" t="s">
        <v>79</v>
      </c>
      <c r="G3" t="s">
        <v>80</v>
      </c>
      <c r="H3" t="s">
        <v>3</v>
      </c>
      <c r="I3" t="s">
        <v>3</v>
      </c>
      <c r="J3" t="s">
        <v>3</v>
      </c>
      <c r="K3" t="s">
        <v>3</v>
      </c>
      <c r="L3">
        <f>'Aged Debtors'!$D$4</f>
        <v>1</v>
      </c>
      <c r="M3">
        <v>0</v>
      </c>
      <c r="N3" t="b">
        <v>0</v>
      </c>
      <c r="O3">
        <f>1</f>
        <v>1</v>
      </c>
      <c r="P3" t="e">
        <f>Day</f>
        <v>#NAME?</v>
      </c>
      <c r="Q3">
        <f>'Front Sheet'!$D$7</f>
        <v>5</v>
      </c>
      <c r="R3" t="b">
        <v>0</v>
      </c>
      <c r="S3" t="s">
        <v>3</v>
      </c>
      <c r="T3" t="b">
        <v>0</v>
      </c>
      <c r="U3" t="s">
        <v>3</v>
      </c>
      <c r="V3" t="s">
        <v>12</v>
      </c>
      <c r="W3" t="s">
        <v>12</v>
      </c>
      <c r="X3" t="s">
        <v>12</v>
      </c>
      <c r="Y3" t="s">
        <v>12</v>
      </c>
      <c r="Z3" t="s">
        <v>12</v>
      </c>
      <c r="AA3" t="s">
        <v>12</v>
      </c>
      <c r="AB3" t="s">
        <v>3</v>
      </c>
      <c r="AC3">
        <f>'Front Sheet'!$D$7</f>
        <v>5</v>
      </c>
      <c r="BK3" t="s">
        <v>94</v>
      </c>
      <c r="BL3">
        <f>'Aged Debtors'!D$4</f>
        <v>1</v>
      </c>
      <c r="BM3" t="s">
        <v>105</v>
      </c>
      <c r="BN3" t="s">
        <v>128</v>
      </c>
      <c r="BO3" t="s">
        <v>117</v>
      </c>
      <c r="BP3" t="b">
        <v>0</v>
      </c>
      <c r="BQ3" t="b">
        <v>1</v>
      </c>
      <c r="BR3" t="b">
        <v>1</v>
      </c>
      <c r="BS3" t="s">
        <v>3</v>
      </c>
      <c r="BT3" t="b">
        <v>0</v>
      </c>
      <c r="BU3">
        <f>1</f>
        <v>1</v>
      </c>
      <c r="BV3" t="s">
        <v>129</v>
      </c>
      <c r="BW3" t="s">
        <v>12</v>
      </c>
      <c r="BX3" t="s">
        <v>12</v>
      </c>
      <c r="BY3" t="s">
        <v>91</v>
      </c>
      <c r="BZ3" t="s">
        <v>88</v>
      </c>
      <c r="CA3" t="s">
        <v>92</v>
      </c>
      <c r="CB3" t="s">
        <v>90</v>
      </c>
      <c r="CC3" t="b">
        <v>0</v>
      </c>
      <c r="CD3">
        <f>'Front Sheet'!$D$7</f>
        <v>5</v>
      </c>
    </row>
    <row r="4" spans="29:82" ht="12.75">
      <c r="AC4" t="str">
        <f>'Front Sheet'!$A$8</f>
        <v>_1100</v>
      </c>
      <c r="BK4" t="s">
        <v>101</v>
      </c>
      <c r="BL4" t="s">
        <v>106</v>
      </c>
      <c r="BM4" t="s">
        <v>3</v>
      </c>
      <c r="BN4" t="s">
        <v>130</v>
      </c>
      <c r="BO4" t="s">
        <v>117</v>
      </c>
      <c r="BP4" t="b">
        <v>1</v>
      </c>
      <c r="BQ4" t="b">
        <v>1</v>
      </c>
      <c r="BR4" t="b">
        <v>0</v>
      </c>
      <c r="BS4">
        <f>1</f>
        <v>1</v>
      </c>
      <c r="BT4" t="b">
        <v>0</v>
      </c>
      <c r="BU4">
        <f>1</f>
        <v>1</v>
      </c>
      <c r="BV4" t="s">
        <v>131</v>
      </c>
      <c r="BW4" t="s">
        <v>12</v>
      </c>
      <c r="BX4" t="s">
        <v>12</v>
      </c>
      <c r="BY4" t="s">
        <v>92</v>
      </c>
      <c r="BZ4" t="s">
        <v>12</v>
      </c>
      <c r="CA4" t="s">
        <v>12</v>
      </c>
      <c r="CB4" t="s">
        <v>90</v>
      </c>
      <c r="CC4" t="b">
        <v>0</v>
      </c>
      <c r="CD4" t="str">
        <f>'Front Sheet'!$A$8</f>
        <v>_1100</v>
      </c>
    </row>
    <row r="5" spans="29:82" ht="12.75">
      <c r="AC5" s="1">
        <f>'Front Sheet'!$D$5</f>
        <v>39568</v>
      </c>
      <c r="BK5" t="s">
        <v>94</v>
      </c>
      <c r="BL5">
        <v>1</v>
      </c>
      <c r="BM5" t="s">
        <v>105</v>
      </c>
      <c r="BN5" t="s">
        <v>132</v>
      </c>
      <c r="BO5" t="s">
        <v>117</v>
      </c>
      <c r="BP5" t="b">
        <v>1</v>
      </c>
      <c r="BQ5" t="b">
        <v>1</v>
      </c>
      <c r="BR5" t="b">
        <v>0</v>
      </c>
      <c r="BS5">
        <f>'Front Sheet'!$A$9</f>
        <v>-32</v>
      </c>
      <c r="BT5" t="b">
        <v>0</v>
      </c>
      <c r="BU5">
        <f>1</f>
        <v>1</v>
      </c>
      <c r="BV5" t="s">
        <v>133</v>
      </c>
      <c r="BW5" t="s">
        <v>12</v>
      </c>
      <c r="BX5" t="s">
        <v>12</v>
      </c>
      <c r="BY5" t="s">
        <v>116</v>
      </c>
      <c r="BZ5" t="s">
        <v>12</v>
      </c>
      <c r="CA5" t="s">
        <v>12</v>
      </c>
      <c r="CB5" t="s">
        <v>90</v>
      </c>
      <c r="CC5" t="b">
        <v>0</v>
      </c>
      <c r="CD5" s="1">
        <f>'Front Sheet'!$D$5</f>
        <v>39568</v>
      </c>
    </row>
    <row r="6" spans="29:82" ht="12.75">
      <c r="AC6" t="str">
        <f>'Front Sheet'!$A$8</f>
        <v>_1100</v>
      </c>
      <c r="BK6" t="s">
        <v>107</v>
      </c>
      <c r="BL6" t="s">
        <v>108</v>
      </c>
      <c r="BM6" t="s">
        <v>3</v>
      </c>
      <c r="CD6" t="str">
        <f>'Front Sheet'!$A$8</f>
        <v>_1100</v>
      </c>
    </row>
    <row r="7" spans="63:65" ht="12.75">
      <c r="BK7" t="s">
        <v>94</v>
      </c>
      <c r="BL7" t="str">
        <f>'Front Sheet'!$A$10</f>
        <v>Less than or equal to </v>
      </c>
      <c r="BM7" t="s">
        <v>100</v>
      </c>
    </row>
    <row r="8" spans="63:65" ht="12.75">
      <c r="BK8" t="s">
        <v>101</v>
      </c>
      <c r="BL8" t="s">
        <v>109</v>
      </c>
      <c r="BM8" t="s">
        <v>3</v>
      </c>
    </row>
    <row r="9" spans="63:65" ht="12.75">
      <c r="BK9" t="s">
        <v>94</v>
      </c>
      <c r="BL9">
        <f>'Front Sheet'!$D$6</f>
        <v>30</v>
      </c>
      <c r="BM9" t="s">
        <v>105</v>
      </c>
    </row>
    <row r="10" spans="63:65" ht="12.75">
      <c r="BK10" t="s">
        <v>101</v>
      </c>
      <c r="BL10" t="s">
        <v>109</v>
      </c>
      <c r="BM10" t="s">
        <v>3</v>
      </c>
    </row>
    <row r="11" spans="63:65" ht="12.75">
      <c r="BK11" t="s">
        <v>94</v>
      </c>
      <c r="BL11" t="str">
        <f>'Front Sheet'!$A$13</f>
        <v> days</v>
      </c>
      <c r="BM11" t="s">
        <v>105</v>
      </c>
    </row>
    <row r="12" spans="63:65" ht="12.75">
      <c r="BK12" t="s">
        <v>107</v>
      </c>
      <c r="BL12" t="s">
        <v>108</v>
      </c>
      <c r="BM12" t="s">
        <v>3</v>
      </c>
    </row>
    <row r="13" spans="63:65" ht="12.75">
      <c r="BK13" t="s">
        <v>101</v>
      </c>
      <c r="BL13" t="s">
        <v>102</v>
      </c>
      <c r="BM13" t="s">
        <v>3</v>
      </c>
    </row>
    <row r="14" spans="63:65" ht="12.75">
      <c r="BK14" t="s">
        <v>103</v>
      </c>
      <c r="BL14" t="s">
        <v>104</v>
      </c>
      <c r="BM14" t="s">
        <v>3</v>
      </c>
    </row>
    <row r="15" spans="63:65" ht="12.75">
      <c r="BK15" t="s">
        <v>94</v>
      </c>
      <c r="BL15">
        <f>'Aged Debtors'!D$4</f>
        <v>1</v>
      </c>
      <c r="BM15" t="s">
        <v>105</v>
      </c>
    </row>
    <row r="16" spans="63:65" ht="12.75">
      <c r="BK16" t="s">
        <v>101</v>
      </c>
      <c r="BL16" t="s">
        <v>106</v>
      </c>
      <c r="BM16" t="s">
        <v>3</v>
      </c>
    </row>
    <row r="17" spans="63:65" ht="12.75">
      <c r="BK17" t="s">
        <v>94</v>
      </c>
      <c r="BL17">
        <f>'Front Sheet'!$D$7</f>
        <v>5</v>
      </c>
      <c r="BM17" t="s">
        <v>105</v>
      </c>
    </row>
    <row r="18" spans="63:65" ht="12.75">
      <c r="BK18" t="s">
        <v>107</v>
      </c>
      <c r="BL18" t="s">
        <v>108</v>
      </c>
      <c r="BM18" t="s">
        <v>3</v>
      </c>
    </row>
    <row r="19" spans="63:65" ht="12.75">
      <c r="BK19" t="s">
        <v>94</v>
      </c>
      <c r="BL19" t="str">
        <f>'Front Sheet'!$A$12</f>
        <v>Greater than </v>
      </c>
      <c r="BM19" t="s">
        <v>105</v>
      </c>
    </row>
    <row r="20" spans="63:65" ht="12.75">
      <c r="BK20" t="s">
        <v>101</v>
      </c>
      <c r="BL20" t="s">
        <v>109</v>
      </c>
      <c r="BM20" t="s">
        <v>3</v>
      </c>
    </row>
    <row r="21" spans="63:65" ht="12.75">
      <c r="BK21" t="s">
        <v>103</v>
      </c>
      <c r="BL21" t="s">
        <v>104</v>
      </c>
      <c r="BM21" t="s">
        <v>3</v>
      </c>
    </row>
    <row r="22" spans="63:65" ht="12.75">
      <c r="BK22" t="s">
        <v>94</v>
      </c>
      <c r="BL22">
        <f>'Aged Debtors'!D$4</f>
        <v>1</v>
      </c>
      <c r="BM22" t="s">
        <v>105</v>
      </c>
    </row>
    <row r="23" spans="63:65" ht="12.75">
      <c r="BK23" t="s">
        <v>101</v>
      </c>
      <c r="BL23" t="s">
        <v>114</v>
      </c>
      <c r="BM23" t="s">
        <v>3</v>
      </c>
    </row>
    <row r="24" spans="63:65" ht="12.75">
      <c r="BK24" t="s">
        <v>94</v>
      </c>
      <c r="BL24">
        <f>1</f>
        <v>1</v>
      </c>
      <c r="BM24" t="s">
        <v>105</v>
      </c>
    </row>
    <row r="25" spans="63:65" ht="12.75">
      <c r="BK25" t="s">
        <v>111</v>
      </c>
      <c r="BL25" t="s">
        <v>112</v>
      </c>
      <c r="BM25" t="s">
        <v>3</v>
      </c>
    </row>
    <row r="26" spans="63:65" ht="12.75">
      <c r="BK26" t="s">
        <v>101</v>
      </c>
      <c r="BL26" t="s">
        <v>110</v>
      </c>
      <c r="BM26" t="s">
        <v>3</v>
      </c>
    </row>
    <row r="27" spans="63:65" ht="12.75">
      <c r="BK27" t="s">
        <v>94</v>
      </c>
      <c r="BL27">
        <f>'Front Sheet'!$D$6</f>
        <v>30</v>
      </c>
      <c r="BM27" t="s">
        <v>105</v>
      </c>
    </row>
    <row r="28" spans="63:65" ht="12.75">
      <c r="BK28" t="s">
        <v>101</v>
      </c>
      <c r="BL28" t="s">
        <v>109</v>
      </c>
      <c r="BM28" t="s">
        <v>3</v>
      </c>
    </row>
    <row r="29" spans="63:65" ht="12.75">
      <c r="BK29" t="s">
        <v>94</v>
      </c>
      <c r="BL29" t="str">
        <f>'Front Sheet'!$A$13</f>
        <v> days</v>
      </c>
      <c r="BM29" t="s">
        <v>105</v>
      </c>
    </row>
    <row r="30" spans="63:65" ht="12.75">
      <c r="BK30" t="s">
        <v>107</v>
      </c>
      <c r="BL30" t="s">
        <v>108</v>
      </c>
      <c r="BM30" t="s">
        <v>3</v>
      </c>
    </row>
    <row r="31" spans="63:65" ht="12.75">
      <c r="BK31" t="s">
        <v>103</v>
      </c>
      <c r="BL31" t="s">
        <v>104</v>
      </c>
      <c r="BM31" t="s">
        <v>3</v>
      </c>
    </row>
    <row r="32" spans="63:65" ht="12.75">
      <c r="BK32" t="s">
        <v>94</v>
      </c>
      <c r="BL32">
        <f>'Front Sheet'!$D$6</f>
        <v>30</v>
      </c>
      <c r="BM32" t="s">
        <v>105</v>
      </c>
    </row>
    <row r="33" spans="63:65" ht="12.75">
      <c r="BK33" t="s">
        <v>101</v>
      </c>
      <c r="BL33" t="s">
        <v>110</v>
      </c>
      <c r="BM33" t="s">
        <v>3</v>
      </c>
    </row>
    <row r="34" spans="63:65" ht="12.75">
      <c r="BK34" t="s">
        <v>103</v>
      </c>
      <c r="BL34" t="s">
        <v>104</v>
      </c>
      <c r="BM34" t="s">
        <v>3</v>
      </c>
    </row>
    <row r="35" spans="63:65" ht="12.75">
      <c r="BK35" t="s">
        <v>94</v>
      </c>
      <c r="BL35">
        <f>'Aged Debtors'!D$4</f>
        <v>1</v>
      </c>
      <c r="BM35" t="s">
        <v>105</v>
      </c>
    </row>
    <row r="36" spans="63:65" ht="12.75">
      <c r="BK36" t="s">
        <v>101</v>
      </c>
      <c r="BL36" t="s">
        <v>114</v>
      </c>
      <c r="BM36" t="s">
        <v>3</v>
      </c>
    </row>
    <row r="37" spans="63:65" ht="12.75">
      <c r="BK37" t="s">
        <v>94</v>
      </c>
      <c r="BL37">
        <v>1</v>
      </c>
      <c r="BM37" t="s">
        <v>105</v>
      </c>
    </row>
    <row r="38" spans="63:65" ht="12.75">
      <c r="BK38" t="s">
        <v>111</v>
      </c>
      <c r="BL38" t="s">
        <v>112</v>
      </c>
      <c r="BM38" t="s">
        <v>3</v>
      </c>
    </row>
    <row r="39" spans="63:65" ht="12.75">
      <c r="BK39" t="s">
        <v>111</v>
      </c>
      <c r="BL39" t="s">
        <v>112</v>
      </c>
      <c r="BM39" t="s">
        <v>3</v>
      </c>
    </row>
    <row r="40" spans="63:65" ht="12.75">
      <c r="BK40" t="s">
        <v>101</v>
      </c>
      <c r="BL40" t="s">
        <v>113</v>
      </c>
      <c r="BM40" t="s">
        <v>3</v>
      </c>
    </row>
    <row r="41" spans="63:65" ht="12.75">
      <c r="BK41" t="s">
        <v>94</v>
      </c>
      <c r="BL41">
        <v>1</v>
      </c>
      <c r="BM41" t="s">
        <v>105</v>
      </c>
    </row>
    <row r="42" spans="63:65" ht="12.75">
      <c r="BK42" t="s">
        <v>101</v>
      </c>
      <c r="BL42" t="s">
        <v>109</v>
      </c>
      <c r="BM42" t="s">
        <v>3</v>
      </c>
    </row>
    <row r="43" spans="63:65" ht="12.75">
      <c r="BK43" t="s">
        <v>94</v>
      </c>
      <c r="BL43" t="str">
        <f>'Front Sheet'!$A$11</f>
        <v> to </v>
      </c>
      <c r="BM43" t="s">
        <v>105</v>
      </c>
    </row>
    <row r="44" spans="63:65" ht="12.75">
      <c r="BK44" t="s">
        <v>101</v>
      </c>
      <c r="BL44" t="s">
        <v>109</v>
      </c>
      <c r="BM44" t="s">
        <v>3</v>
      </c>
    </row>
    <row r="45" spans="63:65" ht="12.75">
      <c r="BK45" t="s">
        <v>94</v>
      </c>
      <c r="BL45">
        <f>'Front Sheet'!$D$6</f>
        <v>30</v>
      </c>
      <c r="BM45" t="s">
        <v>105</v>
      </c>
    </row>
    <row r="46" spans="63:65" ht="12.75">
      <c r="BK46" t="s">
        <v>101</v>
      </c>
      <c r="BL46" t="s">
        <v>110</v>
      </c>
      <c r="BM46" t="s">
        <v>3</v>
      </c>
    </row>
    <row r="47" spans="63:65" ht="12.75">
      <c r="BK47" t="s">
        <v>94</v>
      </c>
      <c r="BL47">
        <f>'Aged Debtors'!D$4</f>
        <v>1</v>
      </c>
      <c r="BM47" t="s">
        <v>105</v>
      </c>
    </row>
    <row r="48" spans="63:65" ht="12.75">
      <c r="BK48" t="s">
        <v>101</v>
      </c>
      <c r="BL48" t="s">
        <v>109</v>
      </c>
      <c r="BM48" t="s">
        <v>3</v>
      </c>
    </row>
    <row r="49" spans="63:65" ht="12.75">
      <c r="BK49" t="s">
        <v>94</v>
      </c>
      <c r="BL49" t="str">
        <f>'Front Sheet'!$A$13</f>
        <v> days</v>
      </c>
      <c r="BM49" t="s">
        <v>105</v>
      </c>
    </row>
    <row r="50" spans="63:65" ht="12.75">
      <c r="BK50" t="s">
        <v>111</v>
      </c>
      <c r="BL50" t="s">
        <v>112</v>
      </c>
      <c r="BM50" t="s">
        <v>3</v>
      </c>
    </row>
    <row r="51" spans="63:65" ht="12.75">
      <c r="BK51" t="s">
        <v>111</v>
      </c>
      <c r="BL51" t="s">
        <v>112</v>
      </c>
      <c r="BM51" t="s">
        <v>3</v>
      </c>
    </row>
    <row r="52" spans="63:65" ht="12.75">
      <c r="BK52" t="s">
        <v>94</v>
      </c>
      <c r="BL52" t="str">
        <f>'Front Sheet'!$A$14</f>
        <v>Unallocated Cash and Credits</v>
      </c>
      <c r="BM52" t="s">
        <v>105</v>
      </c>
    </row>
    <row r="53" spans="63:65" ht="12.75">
      <c r="BK53" t="s">
        <v>101</v>
      </c>
      <c r="BL53" t="s">
        <v>125</v>
      </c>
      <c r="BM53" t="s">
        <v>3</v>
      </c>
    </row>
    <row r="54" spans="63:65" ht="12.75">
      <c r="BK54" t="s">
        <v>103</v>
      </c>
      <c r="BL54" t="s">
        <v>104</v>
      </c>
      <c r="BM54" t="s">
        <v>3</v>
      </c>
    </row>
    <row r="55" spans="63:65" ht="12.75">
      <c r="BK55" t="s">
        <v>94</v>
      </c>
      <c r="BL55">
        <f>9</f>
        <v>9</v>
      </c>
      <c r="BM55" t="s">
        <v>105</v>
      </c>
    </row>
    <row r="56" spans="63:65" ht="12.75">
      <c r="BK56" t="s">
        <v>107</v>
      </c>
      <c r="BL56" t="s">
        <v>108</v>
      </c>
      <c r="BM56" t="s">
        <v>3</v>
      </c>
    </row>
    <row r="57" spans="63:65" ht="12.75">
      <c r="BK57" t="s">
        <v>126</v>
      </c>
      <c r="BL57" t="e">
        <f>Aged_Debtors</f>
        <v>#VALUE!</v>
      </c>
      <c r="BM57" t="s">
        <v>100</v>
      </c>
    </row>
    <row r="58" spans="63:65" ht="12.75">
      <c r="BK58" t="s">
        <v>111</v>
      </c>
      <c r="BL58" t="s">
        <v>112</v>
      </c>
      <c r="BM58" t="s">
        <v>3</v>
      </c>
    </row>
    <row r="59" spans="63:65" ht="12.75">
      <c r="BK59" t="s">
        <v>101</v>
      </c>
      <c r="BL59" t="s">
        <v>113</v>
      </c>
      <c r="BM59" t="s">
        <v>3</v>
      </c>
    </row>
    <row r="60" spans="63:65" ht="12.75">
      <c r="BK60" t="s">
        <v>101</v>
      </c>
      <c r="BL60" t="s">
        <v>125</v>
      </c>
      <c r="BM60" t="s">
        <v>3</v>
      </c>
    </row>
    <row r="61" spans="63:65" ht="12.75">
      <c r="BK61" t="s">
        <v>103</v>
      </c>
      <c r="BL61" t="s">
        <v>104</v>
      </c>
      <c r="BM61" t="s">
        <v>3</v>
      </c>
    </row>
    <row r="62" spans="63:65" ht="12.75">
      <c r="BK62" t="s">
        <v>94</v>
      </c>
      <c r="BL62">
        <f>9</f>
        <v>9</v>
      </c>
      <c r="BM62" t="s">
        <v>105</v>
      </c>
    </row>
    <row r="63" spans="63:65" ht="12.75">
      <c r="BK63" t="s">
        <v>107</v>
      </c>
      <c r="BL63" t="s">
        <v>108</v>
      </c>
      <c r="BM63" t="s">
        <v>3</v>
      </c>
    </row>
    <row r="64" spans="63:65" ht="12.75">
      <c r="BK64" t="s">
        <v>126</v>
      </c>
      <c r="BL64" t="e">
        <f>Payments_On_Account</f>
        <v>#VALUE!</v>
      </c>
      <c r="BM64" t="s">
        <v>100</v>
      </c>
    </row>
    <row r="65" spans="63:65" ht="12.75">
      <c r="BK65" t="s">
        <v>111</v>
      </c>
      <c r="BL65" t="s">
        <v>112</v>
      </c>
      <c r="BM65" t="s">
        <v>3</v>
      </c>
    </row>
    <row r="66" spans="63:65" ht="12.75">
      <c r="BK66" t="s">
        <v>94</v>
      </c>
      <c r="BL66" t="str">
        <f>'Front Sheet'!$A$15</f>
        <v>Balance</v>
      </c>
      <c r="BM66" t="s">
        <v>105</v>
      </c>
    </row>
    <row r="67" spans="63:65" ht="12.75">
      <c r="BK67" t="s">
        <v>101</v>
      </c>
      <c r="BL67" t="s">
        <v>125</v>
      </c>
      <c r="BM67" t="s">
        <v>3</v>
      </c>
    </row>
    <row r="68" spans="63:65" ht="12.75">
      <c r="BK68" t="s">
        <v>103</v>
      </c>
      <c r="BL68" t="s">
        <v>104</v>
      </c>
      <c r="BM68" t="s">
        <v>3</v>
      </c>
    </row>
    <row r="69" spans="63:65" ht="12.75">
      <c r="BK69" t="s">
        <v>94</v>
      </c>
      <c r="BL69">
        <v>9</v>
      </c>
      <c r="BM69" t="s">
        <v>105</v>
      </c>
    </row>
    <row r="70" spans="63:65" ht="12.75">
      <c r="BK70" t="s">
        <v>107</v>
      </c>
      <c r="BL70" t="s">
        <v>108</v>
      </c>
      <c r="BM70" t="s">
        <v>3</v>
      </c>
    </row>
    <row r="71" spans="63:65" ht="12.75">
      <c r="BK71" t="s">
        <v>126</v>
      </c>
      <c r="BL71" t="e">
        <f>Aged_Debtors</f>
        <v>#VALUE!</v>
      </c>
      <c r="BM71" t="s">
        <v>127</v>
      </c>
    </row>
    <row r="72" spans="63:65" ht="12.75">
      <c r="BK72" t="s">
        <v>111</v>
      </c>
      <c r="BL72" t="s">
        <v>112</v>
      </c>
      <c r="BM72" t="s">
        <v>3</v>
      </c>
    </row>
    <row r="73" spans="63:65" ht="12.75">
      <c r="BK73" t="s">
        <v>101</v>
      </c>
      <c r="BL73" t="s">
        <v>113</v>
      </c>
      <c r="BM73" t="s">
        <v>3</v>
      </c>
    </row>
    <row r="74" spans="63:65" ht="12.75">
      <c r="BK74" t="s">
        <v>126</v>
      </c>
      <c r="BL74" t="e">
        <f>Payments_On_Account</f>
        <v>#VALUE!</v>
      </c>
      <c r="BM74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jason.raikes</cp:lastModifiedBy>
  <cp:lastPrinted>2009-02-16T17:56:21Z</cp:lastPrinted>
  <dcterms:created xsi:type="dcterms:W3CDTF">1996-10-14T23:33:28Z</dcterms:created>
  <dcterms:modified xsi:type="dcterms:W3CDTF">2009-03-02T20:45:29Z</dcterms:modified>
  <cp:category/>
  <cp:version/>
  <cp:contentType/>
  <cp:contentStatus/>
</cp:coreProperties>
</file>