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ront Sheet" sheetId="1" r:id="rId1"/>
    <sheet name="Cash Flow" sheetId="2" r:id="rId2"/>
    <sheet name="DBVariables" sheetId="3" state="veryHidden" r:id="rId3"/>
  </sheets>
  <definedNames>
    <definedName name="Bank_Nominals">'Cash Flow'!$D$5:$H$6</definedName>
    <definedName name="BlockCriteria" hidden="1">'DBVariables'!$BL:$BN</definedName>
    <definedName name="BlockCriteriaOpening_Balance" hidden="1">'DBVariables'!$BL$1:$BN$1</definedName>
    <definedName name="BlockCriteriaPayments" hidden="1">'DBVariables'!$BL$4:$BN$5</definedName>
    <definedName name="BlockCriteriaReceipts" hidden="1">'DBVariables'!$BL$2:$BN$3</definedName>
    <definedName name="BlockDrillCriteria_Opening_Balance" hidden="1">'DBVariables'!$CI$1:$CK$1</definedName>
    <definedName name="BlockDrillCriteria_Payments" hidden="1">'DBVariables'!$CI$4:$CK$5</definedName>
    <definedName name="BlockDrillCriteria_Receipts" hidden="1">'DBVariables'!$CI$2:$CK$3</definedName>
    <definedName name="BlockDrillFields_Opening_Balance" hidden="1">'DBVariables'!$CH$1:$CH$10</definedName>
    <definedName name="BlockDrillFields_Payments" hidden="1">'DBVariables'!$CH$21:$CH$30</definedName>
    <definedName name="BlockDrillFields_Receipts" hidden="1">'DBVariables'!$CH$11:$CH$20</definedName>
    <definedName name="Closing_Balance">'Cash Flow'!$D$30:$H$30</definedName>
    <definedName name="Company">'Front Sheet'!$C$1</definedName>
    <definedName name="ConParamsSage" hidden="1">{"sage.mdb",""}</definedName>
    <definedName name="DBBlockDrill" hidden="1">'DBVariables'!$CL$1:$CT$3</definedName>
    <definedName name="DBCalc_Closing_Balance" hidden="1">'DBVariables'!$BO$1:$BQ$11</definedName>
    <definedName name="DBCalc_Total_Closing_Balance" hidden="1">'DBVariables'!$BO$12:$BQ$15</definedName>
    <definedName name="DBCalcs" hidden="1">'DBVariables'!$BR$1:$CG$2</definedName>
    <definedName name="DBCalcsFormulae" hidden="1">'DBVariables'!$BO:$BQ</definedName>
    <definedName name="DBCons" hidden="1">'DBVariables'!$A$1:$D$1</definedName>
    <definedName name="DBDrillCriteria" hidden="1">'DBVariables'!$CI:$CK</definedName>
    <definedName name="DBDrillFields" hidden="1">'DBVariables'!$CH:$CH</definedName>
    <definedName name="DBHeaderFields" hidden="1">'DBVariables'!$E:$E</definedName>
    <definedName name="DBHeaderFieldsBank_Nominals" hidden="1">'DBVariables'!$E$1:$E$2</definedName>
    <definedName name="DBHeaderFieldsCompany" hidden="1">'DBVariables'!$E$9</definedName>
    <definedName name="DBHeaderFieldsPayments_Header" hidden="1">'DBVariables'!$E$6:$E$8</definedName>
    <definedName name="DBHeaderFieldsReciepts_Header" hidden="1">'DBVariables'!$E$3:$E$5</definedName>
    <definedName name="DBHeaders" hidden="1">'DBVariables'!$H$1:$AD$4</definedName>
    <definedName name="DBReportBlocks" hidden="1">'DBVariables'!$AE$1:$BK$3</definedName>
    <definedName name="DBSortArray" hidden="1">'DBVariables'!$F:$G</definedName>
    <definedName name="DBSortFieldsBank_Nominals" hidden="1">'DBVariables'!$F$1:$G$1</definedName>
    <definedName name="DBSortFieldsPayments_Header" hidden="1">'DBVariables'!$F$3:$G$3</definedName>
    <definedName name="DBSortFieldsReciepts_Header" hidden="1">'DBVariables'!$F$2:$G$2</definedName>
    <definedName name="Opening_Balance">'Cash Flow'!$D$8:$H$8</definedName>
    <definedName name="Opening_BalanceRowSum" hidden="1">'Cash Flow'!$I$8</definedName>
    <definedName name="Payments">'Cash Flow'!$D$22:$H$27</definedName>
    <definedName name="Payments_Header">'Cash Flow'!$A$22:$C$27</definedName>
    <definedName name="PaymentsColSum" hidden="1">'Cash Flow'!$D$28:$H$28</definedName>
    <definedName name="PaymentsRowSum" hidden="1">'Cash Flow'!$I$22:$I$27</definedName>
    <definedName name="Receipts">'Cash Flow'!$D$12:$H$17</definedName>
    <definedName name="ReceiptsColSum" hidden="1">'Cash Flow'!$D$18:$H$18</definedName>
    <definedName name="ReceiptsRowSum" hidden="1">'Cash Flow'!$I$12:$I$17</definedName>
    <definedName name="Reciepts_Header">'Cash Flow'!$A$12:$C$17</definedName>
    <definedName name="Total_Closing_Balance">'Cash Flow'!$I$30</definedName>
  </definedNames>
  <calcPr calcMode="manual" fullCalcOnLoad="1"/>
</workbook>
</file>

<file path=xl/sharedStrings.xml><?xml version="1.0" encoding="utf-8"?>
<sst xmlns="http://schemas.openxmlformats.org/spreadsheetml/2006/main" count="336" uniqueCount="120">
  <si>
    <t>Sage</t>
  </si>
  <si>
    <t>Microsoft Jet 4.0</t>
  </si>
  <si>
    <t>ConParamsSage</t>
  </si>
  <si>
    <t xml:space="preserve"> </t>
  </si>
  <si>
    <t>Admin</t>
  </si>
  <si>
    <t>Start Date</t>
  </si>
  <si>
    <t>End Date</t>
  </si>
  <si>
    <t>ACCOUNT_REF</t>
  </si>
  <si>
    <t>NAME</t>
  </si>
  <si>
    <t>Ascending</t>
  </si>
  <si>
    <t>Bank_Nominals</t>
  </si>
  <si>
    <t>Query</t>
  </si>
  <si>
    <t>qryBankNominals</t>
  </si>
  <si>
    <t>DBHeaderFieldsBank_Nominals</t>
  </si>
  <si>
    <t>DBSortFieldsBank_Nominals</t>
  </si>
  <si>
    <t>None</t>
  </si>
  <si>
    <t>1200</t>
  </si>
  <si>
    <t>Bank Current Account</t>
  </si>
  <si>
    <t>1210</t>
  </si>
  <si>
    <t>Bank Deposit Account</t>
  </si>
  <si>
    <t>1220</t>
  </si>
  <si>
    <t>Building Society Account</t>
  </si>
  <si>
    <t>1230</t>
  </si>
  <si>
    <t>Petty Cash</t>
  </si>
  <si>
    <t>1240</t>
  </si>
  <si>
    <t>Company Credit Card</t>
  </si>
  <si>
    <t>Opening balance</t>
  </si>
  <si>
    <t>Receipts</t>
  </si>
  <si>
    <t>Payments</t>
  </si>
  <si>
    <t>Closing balance</t>
  </si>
  <si>
    <t>TYPE</t>
  </si>
  <si>
    <t>Owner</t>
  </si>
  <si>
    <t>Name</t>
  </si>
  <si>
    <t>Reciepts_Header</t>
  </si>
  <si>
    <t>tblTranTypes</t>
  </si>
  <si>
    <t>DBHeaderFieldsReciepts_Header</t>
  </si>
  <si>
    <t>DBSortFieldsReciepts_Header</t>
  </si>
  <si>
    <t>BR</t>
  </si>
  <si>
    <t>2</t>
  </si>
  <si>
    <t>Bank Receipt</t>
  </si>
  <si>
    <t>CR</t>
  </si>
  <si>
    <t>Cash receipt</t>
  </si>
  <si>
    <t>JD</t>
  </si>
  <si>
    <t>Journal Debit</t>
  </si>
  <si>
    <t>SA</t>
  </si>
  <si>
    <t>Sales - Payment on account</t>
  </si>
  <si>
    <t>SR</t>
  </si>
  <si>
    <t>Sales Receipt</t>
  </si>
  <si>
    <t>VR</t>
  </si>
  <si>
    <t>Credit Card Receipts</t>
  </si>
  <si>
    <t>Payments_Header</t>
  </si>
  <si>
    <t>DBHeaderFieldsPayments_Header</t>
  </si>
  <si>
    <t>DBSortFieldsPayments_Header</t>
  </si>
  <si>
    <t>BP</t>
  </si>
  <si>
    <t>1</t>
  </si>
  <si>
    <t>Bank Payment</t>
  </si>
  <si>
    <t>CP</t>
  </si>
  <si>
    <t>Cash Payment</t>
  </si>
  <si>
    <t>JC</t>
  </si>
  <si>
    <t>Journal Credit</t>
  </si>
  <si>
    <t>PA</t>
  </si>
  <si>
    <t>Purchases  - Payment on account</t>
  </si>
  <si>
    <t>PP</t>
  </si>
  <si>
    <t>Purchase Payment</t>
  </si>
  <si>
    <t>VP</t>
  </si>
  <si>
    <t>Credit Card Payment</t>
  </si>
  <si>
    <t>Opening_Balance</t>
  </si>
  <si>
    <t>AUDIT_JOURNAL</t>
  </si>
  <si>
    <t>AMOUNT</t>
  </si>
  <si>
    <t>Sum</t>
  </si>
  <si>
    <t>NOMINAL_CODE</t>
  </si>
  <si>
    <t>Opening_BalanceRowSum</t>
  </si>
  <si>
    <t>Col_Header</t>
  </si>
  <si>
    <t>Outline</t>
  </si>
  <si>
    <t>DATE</t>
  </si>
  <si>
    <t>&lt;=</t>
  </si>
  <si>
    <t>BlockCriteriaOpening_Balance</t>
  </si>
  <si>
    <t>Body</t>
  </si>
  <si>
    <t>&gt;=</t>
  </si>
  <si>
    <t>BlockCriteriaReceipts</t>
  </si>
  <si>
    <t>ReceiptsRowSum</t>
  </si>
  <si>
    <t>ReceiptsColSum</t>
  </si>
  <si>
    <t>Total</t>
  </si>
  <si>
    <t>BlockCriteriaPayments</t>
  </si>
  <si>
    <t>PaymentsRowSum</t>
  </si>
  <si>
    <t>PaymentsColSum</t>
  </si>
  <si>
    <t>&lt;</t>
  </si>
  <si>
    <t>Report Block</t>
  </si>
  <si>
    <t>Same row / column</t>
  </si>
  <si>
    <t>Excel Function</t>
  </si>
  <si>
    <t>+</t>
  </si>
  <si>
    <t>Open Parenthesis</t>
  </si>
  <si>
    <t>(</t>
  </si>
  <si>
    <t>Close Parenthesis</t>
  </si>
  <si>
    <t>)</t>
  </si>
  <si>
    <t>Closing_Balance</t>
  </si>
  <si>
    <t>DBCalc_Closing_Balance</t>
  </si>
  <si>
    <t>Cell Reference / Value</t>
  </si>
  <si>
    <t>Whole range</t>
  </si>
  <si>
    <t>Total_Closing_Balance</t>
  </si>
  <si>
    <t>DBCalc_Total_Closing_Balance</t>
  </si>
  <si>
    <t>DEPT_NUMBER</t>
  </si>
  <si>
    <t>DEPT_NAME</t>
  </si>
  <si>
    <t>DETAILS</t>
  </si>
  <si>
    <t>INV_REF</t>
  </si>
  <si>
    <t>STMT_TEXT</t>
  </si>
  <si>
    <t>USER_NAME</t>
  </si>
  <si>
    <t>BlockDrillFields_Opening_Balance</t>
  </si>
  <si>
    <t>BlockDrillCriteria_Opening_Balance</t>
  </si>
  <si>
    <t>BlockDrillFields_Receipts</t>
  </si>
  <si>
    <t>BlockDrillCriteria_Receipts</t>
  </si>
  <si>
    <t>BlockDrillFields_Payments</t>
  </si>
  <si>
    <t>BlockDrillCriteria_Payments</t>
  </si>
  <si>
    <t>Alt</t>
  </si>
  <si>
    <t>RowHeader</t>
  </si>
  <si>
    <t>TotalRow</t>
  </si>
  <si>
    <t>Company</t>
  </si>
  <si>
    <t>COMPANY</t>
  </si>
  <si>
    <t>DBHeaderFieldsCompany</t>
  </si>
  <si>
    <t>Stationery &amp; Computer Mart UK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</si>
</sst>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[Red]\(#,##0.00\)"/>
    <numFmt numFmtId="173" formatCode="[$-809]dd\ mmmm\ yyyy"/>
    <numFmt numFmtId="174" formatCode="mmm\ yy"/>
    <numFmt numFmtId="175" formatCode="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172" fontId="0" fillId="0" borderId="1" applyFill="0" applyProtection="0">
      <alignment/>
    </xf>
    <xf numFmtId="0" fontId="2" fillId="0" borderId="1" applyNumberFormat="0" applyFill="0" applyProtection="0">
      <alignment horizontal="center" vertical="top" wrapText="1"/>
    </xf>
    <xf numFmtId="174" fontId="2" fillId="0" borderId="1" applyFill="0" applyProtection="0">
      <alignment horizontal="center"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0" fillId="0" borderId="1" applyFill="0" applyAlignment="0" applyProtection="0"/>
    <xf numFmtId="0" fontId="0" fillId="0" borderId="2" applyNumberFormat="0" applyFont="0" applyFill="0" applyAlignment="0" applyProtection="0"/>
    <xf numFmtId="174" fontId="2" fillId="0" borderId="3" applyNumberFormat="0" applyFont="0" applyFill="0" applyAlignment="0" applyProtection="0"/>
    <xf numFmtId="174" fontId="2" fillId="0" borderId="4" applyNumberFormat="0" applyFont="0" applyFill="0" applyAlignment="0" applyProtection="0"/>
    <xf numFmtId="174" fontId="2" fillId="0" borderId="5" applyNumberFormat="0" applyFont="0" applyFill="0" applyAlignment="0" applyProtection="0"/>
    <xf numFmtId="9" fontId="0" fillId="0" borderId="0" applyFont="0" applyFill="0" applyBorder="0" applyAlignment="0" applyProtection="0"/>
    <xf numFmtId="175" fontId="0" fillId="0" borderId="1" applyFill="0" applyAlignment="0" applyProtection="0"/>
    <xf numFmtId="172" fontId="2" fillId="0" borderId="1" applyFill="0" applyProtection="0">
      <alignment/>
    </xf>
    <xf numFmtId="40" fontId="2" fillId="0" borderId="1" applyFill="0" applyAlignment="0" applyProtection="0"/>
    <xf numFmtId="0" fontId="2" fillId="0" borderId="1" applyNumberFormat="0" applyFill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6" xfId="17" applyBorder="1" quotePrefix="1">
      <alignment horizontal="center" vertical="top" wrapText="1"/>
    </xf>
    <xf numFmtId="0" fontId="2" fillId="0" borderId="7" xfId="17" applyBorder="1" quotePrefix="1">
      <alignment horizontal="center" vertical="top" wrapText="1"/>
    </xf>
    <xf numFmtId="0" fontId="2" fillId="0" borderId="8" xfId="17" applyBorder="1" quotePrefix="1">
      <alignment horizontal="center" vertical="top" wrapText="1"/>
    </xf>
    <xf numFmtId="0" fontId="2" fillId="0" borderId="9" xfId="17" applyBorder="1" quotePrefix="1">
      <alignment horizontal="center" vertical="top" wrapText="1"/>
    </xf>
    <xf numFmtId="0" fontId="2" fillId="0" borderId="10" xfId="17" applyBorder="1" quotePrefix="1">
      <alignment horizontal="center" vertical="top" wrapText="1"/>
    </xf>
    <xf numFmtId="0" fontId="2" fillId="0" borderId="11" xfId="17" applyBorder="1" quotePrefix="1">
      <alignment horizontal="center" vertical="top" wrapText="1"/>
    </xf>
    <xf numFmtId="172" fontId="0" fillId="0" borderId="1" xfId="16">
      <alignment/>
    </xf>
    <xf numFmtId="172" fontId="0" fillId="0" borderId="6" xfId="16" applyBorder="1">
      <alignment/>
    </xf>
    <xf numFmtId="172" fontId="0" fillId="0" borderId="7" xfId="16" applyBorder="1">
      <alignment/>
    </xf>
    <xf numFmtId="172" fontId="0" fillId="0" borderId="12" xfId="16" applyBorder="1">
      <alignment/>
    </xf>
    <xf numFmtId="172" fontId="0" fillId="0" borderId="4" xfId="16" applyBorder="1">
      <alignment/>
    </xf>
    <xf numFmtId="172" fontId="0" fillId="0" borderId="5" xfId="16" applyBorder="1">
      <alignment/>
    </xf>
    <xf numFmtId="172" fontId="0" fillId="0" borderId="13" xfId="16" applyBorder="1">
      <alignment/>
    </xf>
    <xf numFmtId="172" fontId="0" fillId="0" borderId="10" xfId="16" applyBorder="1">
      <alignment/>
    </xf>
    <xf numFmtId="172" fontId="0" fillId="0" borderId="14" xfId="16" applyBorder="1">
      <alignment/>
    </xf>
    <xf numFmtId="172" fontId="2" fillId="0" borderId="4" xfId="30" applyBorder="1">
      <alignment/>
    </xf>
    <xf numFmtId="172" fontId="2" fillId="0" borderId="12" xfId="30" applyBorder="1">
      <alignment/>
    </xf>
    <xf numFmtId="172" fontId="2" fillId="0" borderId="5" xfId="30" applyBorder="1">
      <alignment/>
    </xf>
    <xf numFmtId="172" fontId="2" fillId="3" borderId="15" xfId="30" applyFill="1" applyBorder="1">
      <alignment/>
    </xf>
    <xf numFmtId="172" fontId="2" fillId="3" borderId="16" xfId="30" applyFill="1" applyBorder="1">
      <alignment/>
    </xf>
    <xf numFmtId="172" fontId="2" fillId="0" borderId="17" xfId="30" applyBorder="1">
      <alignment/>
    </xf>
    <xf numFmtId="172" fontId="2" fillId="3" borderId="17" xfId="30" applyFill="1" applyBorder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172" fontId="0" fillId="2" borderId="1" xfId="15" applyAlignment="1">
      <alignment/>
    </xf>
    <xf numFmtId="172" fontId="2" fillId="2" borderId="15" xfId="30" applyFill="1" applyBorder="1">
      <alignment/>
    </xf>
    <xf numFmtId="172" fontId="2" fillId="2" borderId="18" xfId="30" applyFill="1" applyBorder="1">
      <alignment/>
    </xf>
    <xf numFmtId="172" fontId="0" fillId="2" borderId="13" xfId="15" applyBorder="1" applyAlignment="1">
      <alignment/>
    </xf>
    <xf numFmtId="172" fontId="0" fillId="2" borderId="8" xfId="15" applyBorder="1" applyAlignment="1">
      <alignment/>
    </xf>
    <xf numFmtId="172" fontId="0" fillId="2" borderId="9" xfId="15" applyBorder="1" applyAlignment="1">
      <alignment/>
    </xf>
    <xf numFmtId="172" fontId="0" fillId="2" borderId="11" xfId="15" applyBorder="1" applyAlignment="1">
      <alignment/>
    </xf>
    <xf numFmtId="172" fontId="0" fillId="2" borderId="14" xfId="15" applyBorder="1" applyAlignment="1">
      <alignment/>
    </xf>
    <xf numFmtId="175" fontId="0" fillId="0" borderId="1" xfId="29" applyAlignment="1" quotePrefix="1">
      <alignment/>
    </xf>
    <xf numFmtId="175" fontId="0" fillId="0" borderId="6" xfId="29" applyBorder="1" applyAlignment="1" quotePrefix="1">
      <alignment/>
    </xf>
    <xf numFmtId="175" fontId="0" fillId="0" borderId="19" xfId="29" applyBorder="1" applyAlignment="1" quotePrefix="1">
      <alignment/>
    </xf>
    <xf numFmtId="175" fontId="0" fillId="0" borderId="20" xfId="29" applyBorder="1" applyAlignment="1" quotePrefix="1">
      <alignment/>
    </xf>
    <xf numFmtId="175" fontId="0" fillId="0" borderId="16" xfId="29" applyBorder="1" applyAlignment="1" quotePrefix="1">
      <alignment/>
    </xf>
    <xf numFmtId="175" fontId="0" fillId="0" borderId="15" xfId="29" applyBorder="1" applyAlignment="1" quotePrefix="1">
      <alignment/>
    </xf>
    <xf numFmtId="175" fontId="0" fillId="2" borderId="1" xfId="15" applyAlignment="1" quotePrefix="1">
      <alignment/>
    </xf>
    <xf numFmtId="175" fontId="0" fillId="2" borderId="20" xfId="15" applyBorder="1" applyAlignment="1" quotePrefix="1">
      <alignment/>
    </xf>
    <xf numFmtId="175" fontId="0" fillId="2" borderId="9" xfId="15" applyBorder="1" applyAlignment="1" quotePrefix="1">
      <alignment/>
    </xf>
    <xf numFmtId="175" fontId="0" fillId="2" borderId="11" xfId="15" applyBorder="1" applyAlignment="1" quotePrefix="1">
      <alignment/>
    </xf>
    <xf numFmtId="175" fontId="0" fillId="2" borderId="15" xfId="15" applyBorder="1" applyAlignment="1" quotePrefix="1">
      <alignment/>
    </xf>
    <xf numFmtId="175" fontId="0" fillId="2" borderId="18" xfId="15" applyBorder="1" applyAlignment="1" quotePrefix="1">
      <alignment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 quotePrefix="1">
      <alignment/>
      <protection locked="0"/>
    </xf>
  </cellXfs>
  <cellStyles count="19">
    <cellStyle name="Normal" xfId="0"/>
    <cellStyle name="Alt" xfId="15"/>
    <cellStyle name="Body" xfId="16"/>
    <cellStyle name="Col_Header" xfId="17"/>
    <cellStyle name="ColHeader" xfId="18"/>
    <cellStyle name="Comma" xfId="19"/>
    <cellStyle name="Comma [0]" xfId="20"/>
    <cellStyle name="Currency" xfId="21"/>
    <cellStyle name="Currency [0]" xfId="22"/>
    <cellStyle name="Data" xfId="23"/>
    <cellStyle name="Outline" xfId="24"/>
    <cellStyle name="OutlineLeft" xfId="25"/>
    <cellStyle name="OutlineMid" xfId="26"/>
    <cellStyle name="OutlineRight" xfId="27"/>
    <cellStyle name="Percent" xfId="28"/>
    <cellStyle name="RowHeader" xfId="29"/>
    <cellStyle name="Total" xfId="30"/>
    <cellStyle name="TotalData" xfId="31"/>
    <cellStyle name="TotalRow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"/>
  <sheetViews>
    <sheetView showGridLines="0" tabSelected="1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5.7109375" style="0" customWidth="1"/>
    <col min="3" max="3" width="15.28125" style="24" customWidth="1"/>
    <col min="4" max="4" width="18.57421875" style="0" customWidth="1"/>
  </cols>
  <sheetData>
    <row r="1" ht="12.75">
      <c r="C1" s="48" t="s">
        <v>119</v>
      </c>
    </row>
    <row r="2" ht="12.75">
      <c r="C2" s="24" t="str">
        <f>"Cash flow analysis for period from "&amp;TEXT('Front Sheet'!D5,"d mmmm yyyy")&amp;" to "&amp;TEXT('Front Sheet'!D6,"d mmmm yyyy")</f>
        <v>Cash flow analysis for period from 1 January 2008 to 31 December 2008</v>
      </c>
    </row>
    <row r="4" spans="1:5" ht="13.5" thickBot="1">
      <c r="A4" s="25"/>
      <c r="B4" s="25"/>
      <c r="C4" s="26"/>
      <c r="D4" s="25"/>
      <c r="E4" s="25"/>
    </row>
    <row r="5" spans="1:5" ht="13.5" thickBot="1">
      <c r="A5" s="25"/>
      <c r="B5" s="25"/>
      <c r="C5" s="26" t="s">
        <v>5</v>
      </c>
      <c r="D5" s="47">
        <v>39448</v>
      </c>
      <c r="E5" s="25"/>
    </row>
    <row r="6" spans="1:5" ht="13.5" thickBot="1">
      <c r="A6" s="25"/>
      <c r="B6" s="25"/>
      <c r="C6" s="26" t="s">
        <v>6</v>
      </c>
      <c r="D6" s="47">
        <v>39813</v>
      </c>
      <c r="E6" s="25"/>
    </row>
    <row r="7" spans="1:5" ht="12.75">
      <c r="A7" s="25"/>
      <c r="B7" s="25"/>
      <c r="C7" s="26"/>
      <c r="D7" s="25"/>
      <c r="E7" s="25"/>
    </row>
  </sheetData>
  <sheetProtection sheet="1" objects="1" scenarios="1"/>
  <dataValidations count="1">
    <dataValidation type="date" operator="greaterThan" allowBlank="1" showInputMessage="1" showErrorMessage="1" sqref="D5:D6">
      <formula1>1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workbookViewId="0" topLeftCell="A1">
      <pane xSplit="3" ySplit="6" topLeftCell="D10" activePane="bottomRight" state="frozen"/>
      <selection pane="topLeft" activeCell="C1" sqref="C1"/>
      <selection pane="topRight" activeCell="D1" sqref="D1"/>
      <selection pane="bottomLeft" activeCell="C7" sqref="C7"/>
      <selection pane="bottomRight" activeCell="C3" sqref="C3"/>
    </sheetView>
  </sheetViews>
  <sheetFormatPr defaultColWidth="9.140625" defaultRowHeight="12.75"/>
  <cols>
    <col min="1" max="2" width="0" style="0" hidden="1" customWidth="1"/>
    <col min="3" max="3" width="29.421875" style="0" customWidth="1"/>
    <col min="4" max="4" width="11.28125" style="0" bestFit="1" customWidth="1"/>
    <col min="5" max="8" width="10.140625" style="0" customWidth="1"/>
    <col min="9" max="9" width="11.28125" style="0" bestFit="1" customWidth="1"/>
  </cols>
  <sheetData>
    <row r="1" ht="12.75">
      <c r="C1" s="24" t="str">
        <f>'Front Sheet'!C1</f>
        <v>Stationery &amp; Computer Mart UK</v>
      </c>
    </row>
    <row r="2" ht="12.75">
      <c r="C2" s="24"/>
    </row>
    <row r="3" ht="12.75">
      <c r="C3" s="24" t="str">
        <f>"Cash flow analysis for period from "&amp;TEXT('Front Sheet'!D5,"d mmmm yyyy")&amp;" to "&amp;TEXT('Front Sheet'!D6,"d mmmm yyyy")</f>
        <v>Cash flow analysis for period from 1 January 2008 to 31 December 2008</v>
      </c>
    </row>
    <row r="4" ht="13.5" thickBot="1"/>
    <row r="5" spans="4:8" ht="12.75">
      <c r="D5" s="3" t="s">
        <v>16</v>
      </c>
      <c r="E5" s="2" t="s">
        <v>18</v>
      </c>
      <c r="F5" s="2" t="s">
        <v>20</v>
      </c>
      <c r="G5" s="2" t="s">
        <v>22</v>
      </c>
      <c r="H5" s="6" t="s">
        <v>24</v>
      </c>
    </row>
    <row r="6" spans="4:8" ht="39" thickBot="1">
      <c r="D6" s="4" t="s">
        <v>17</v>
      </c>
      <c r="E6" s="5" t="s">
        <v>19</v>
      </c>
      <c r="F6" s="5" t="s">
        <v>21</v>
      </c>
      <c r="G6" s="5" t="s">
        <v>23</v>
      </c>
      <c r="H6" s="7" t="s">
        <v>25</v>
      </c>
    </row>
    <row r="7" ht="13.5" thickBot="1"/>
    <row r="8" spans="3:9" ht="13.5" thickBot="1">
      <c r="C8" s="24" t="s">
        <v>26</v>
      </c>
      <c r="D8" s="11">
        <v>-23481.03</v>
      </c>
      <c r="E8" s="12">
        <v>1510</v>
      </c>
      <c r="F8" s="12">
        <v>2.5</v>
      </c>
      <c r="G8" s="12">
        <v>297</v>
      </c>
      <c r="H8" s="13">
        <v>-1056</v>
      </c>
      <c r="I8" s="23">
        <f>SUBTOTAL(9,$D8:$H8)</f>
        <v>-22727.53</v>
      </c>
    </row>
    <row r="10" spans="1:3" ht="12.75">
      <c r="A10">
        <v>2</v>
      </c>
      <c r="C10" s="24" t="s">
        <v>27</v>
      </c>
    </row>
    <row r="11" ht="13.5" thickBot="1"/>
    <row r="12" spans="1:9" ht="12.75">
      <c r="A12" s="36" t="s">
        <v>37</v>
      </c>
      <c r="B12" s="37" t="s">
        <v>38</v>
      </c>
      <c r="C12" s="39" t="s">
        <v>39</v>
      </c>
      <c r="D12" s="10">
        <v>337.6</v>
      </c>
      <c r="E12" s="9"/>
      <c r="F12" s="9">
        <v>5.03</v>
      </c>
      <c r="G12" s="9"/>
      <c r="H12" s="15"/>
      <c r="I12" s="21">
        <f aca="true" t="shared" si="0" ref="I12:I17">SUBTOTAL(9,$D12:$H12)</f>
        <v>342.63</v>
      </c>
    </row>
    <row r="13" spans="1:9" ht="12.75">
      <c r="A13" s="41" t="s">
        <v>40</v>
      </c>
      <c r="B13" s="42" t="s">
        <v>38</v>
      </c>
      <c r="C13" s="45" t="s">
        <v>41</v>
      </c>
      <c r="D13" s="30"/>
      <c r="E13" s="27"/>
      <c r="F13" s="27"/>
      <c r="G13" s="27">
        <v>135.53</v>
      </c>
      <c r="H13" s="34"/>
      <c r="I13" s="28">
        <f t="shared" si="0"/>
        <v>135.53</v>
      </c>
    </row>
    <row r="14" spans="1:9" ht="12.75">
      <c r="A14" s="35" t="s">
        <v>42</v>
      </c>
      <c r="B14" s="38" t="s">
        <v>38</v>
      </c>
      <c r="C14" s="40" t="s">
        <v>43</v>
      </c>
      <c r="D14" s="14">
        <v>12032.14</v>
      </c>
      <c r="E14" s="8">
        <v>14000</v>
      </c>
      <c r="F14" s="8">
        <v>500</v>
      </c>
      <c r="G14" s="8"/>
      <c r="H14" s="16">
        <v>1396.56</v>
      </c>
      <c r="I14" s="20">
        <f t="shared" si="0"/>
        <v>27928.7</v>
      </c>
    </row>
    <row r="15" spans="1:9" ht="12.75">
      <c r="A15" s="41" t="s">
        <v>44</v>
      </c>
      <c r="B15" s="42" t="s">
        <v>38</v>
      </c>
      <c r="C15" s="45" t="s">
        <v>45</v>
      </c>
      <c r="D15" s="30">
        <v>3342.78</v>
      </c>
      <c r="E15" s="27"/>
      <c r="F15" s="27"/>
      <c r="G15" s="27"/>
      <c r="H15" s="34"/>
      <c r="I15" s="28">
        <f t="shared" si="0"/>
        <v>3342.78</v>
      </c>
    </row>
    <row r="16" spans="1:9" ht="12.75">
      <c r="A16" s="35" t="s">
        <v>46</v>
      </c>
      <c r="B16" s="38" t="s">
        <v>38</v>
      </c>
      <c r="C16" s="40" t="s">
        <v>47</v>
      </c>
      <c r="D16" s="14">
        <v>112826.34</v>
      </c>
      <c r="E16" s="8"/>
      <c r="F16" s="8"/>
      <c r="G16" s="8">
        <v>3377.73</v>
      </c>
      <c r="H16" s="16">
        <v>10864.91</v>
      </c>
      <c r="I16" s="20">
        <f t="shared" si="0"/>
        <v>127068.98</v>
      </c>
    </row>
    <row r="17" spans="1:9" ht="13.5" thickBot="1">
      <c r="A17" s="43" t="s">
        <v>48</v>
      </c>
      <c r="B17" s="44" t="s">
        <v>38</v>
      </c>
      <c r="C17" s="46" t="s">
        <v>49</v>
      </c>
      <c r="D17" s="31"/>
      <c r="E17" s="32"/>
      <c r="F17" s="32"/>
      <c r="G17" s="32"/>
      <c r="H17" s="33">
        <v>5.88</v>
      </c>
      <c r="I17" s="29">
        <f t="shared" si="0"/>
        <v>5.88</v>
      </c>
    </row>
    <row r="18" spans="4:9" ht="13.5" thickBot="1">
      <c r="D18" s="18">
        <f>SUBTOTAL(9,D$12:D$17)</f>
        <v>128538.86</v>
      </c>
      <c r="E18" s="17">
        <f>SUBTOTAL(9,E$12:E$17)</f>
        <v>14000</v>
      </c>
      <c r="F18" s="17">
        <f>SUBTOTAL(9,F$12:F$17)</f>
        <v>505.03</v>
      </c>
      <c r="G18" s="17">
        <f>SUBTOTAL(9,G$12:G$17)</f>
        <v>3513.26</v>
      </c>
      <c r="H18" s="19">
        <f>SUBTOTAL(9,H$12:H$17)</f>
        <v>12267.349999999999</v>
      </c>
      <c r="I18" s="22">
        <f>SUBTOTAL(9,Receipts)</f>
        <v>158824.5</v>
      </c>
    </row>
    <row r="20" spans="1:3" ht="12.75">
      <c r="A20">
        <v>1</v>
      </c>
      <c r="C20" s="24" t="s">
        <v>28</v>
      </c>
    </row>
    <row r="21" ht="13.5" thickBot="1"/>
    <row r="22" spans="1:9" ht="12.75">
      <c r="A22" s="36" t="s">
        <v>53</v>
      </c>
      <c r="B22" s="37" t="s">
        <v>54</v>
      </c>
      <c r="C22" s="39" t="s">
        <v>55</v>
      </c>
      <c r="D22" s="10">
        <v>-64692.42</v>
      </c>
      <c r="E22" s="9"/>
      <c r="F22" s="9"/>
      <c r="G22" s="9"/>
      <c r="H22" s="15"/>
      <c r="I22" s="21">
        <f aca="true" t="shared" si="1" ref="I22:I27">SUBTOTAL(9,$D22:$H22)</f>
        <v>-64692.42</v>
      </c>
    </row>
    <row r="23" spans="1:9" ht="12.75">
      <c r="A23" s="41" t="s">
        <v>56</v>
      </c>
      <c r="B23" s="42" t="s">
        <v>54</v>
      </c>
      <c r="C23" s="45" t="s">
        <v>57</v>
      </c>
      <c r="D23" s="30"/>
      <c r="E23" s="27"/>
      <c r="F23" s="27"/>
      <c r="G23" s="27">
        <v>-98.54</v>
      </c>
      <c r="H23" s="34"/>
      <c r="I23" s="28">
        <f t="shared" si="1"/>
        <v>-98.54</v>
      </c>
    </row>
    <row r="24" spans="1:9" ht="12.75">
      <c r="A24" s="35" t="s">
        <v>58</v>
      </c>
      <c r="B24" s="38" t="s">
        <v>54</v>
      </c>
      <c r="C24" s="40" t="s">
        <v>59</v>
      </c>
      <c r="D24" s="14">
        <v>-15601.56</v>
      </c>
      <c r="E24" s="8">
        <v>-12000</v>
      </c>
      <c r="F24" s="8"/>
      <c r="G24" s="8"/>
      <c r="H24" s="16"/>
      <c r="I24" s="20">
        <f t="shared" si="1"/>
        <v>-27601.559999999998</v>
      </c>
    </row>
    <row r="25" spans="1:9" ht="12.75">
      <c r="A25" s="41" t="s">
        <v>60</v>
      </c>
      <c r="B25" s="42" t="s">
        <v>54</v>
      </c>
      <c r="C25" s="45" t="s">
        <v>61</v>
      </c>
      <c r="D25" s="30">
        <v>-650</v>
      </c>
      <c r="E25" s="27"/>
      <c r="F25" s="27"/>
      <c r="G25" s="27"/>
      <c r="H25" s="34"/>
      <c r="I25" s="28">
        <f t="shared" si="1"/>
        <v>-650</v>
      </c>
    </row>
    <row r="26" spans="1:9" ht="12.75">
      <c r="A26" s="35" t="s">
        <v>62</v>
      </c>
      <c r="B26" s="38" t="s">
        <v>54</v>
      </c>
      <c r="C26" s="40" t="s">
        <v>63</v>
      </c>
      <c r="D26" s="14">
        <v>-44204.89</v>
      </c>
      <c r="E26" s="8"/>
      <c r="F26" s="8"/>
      <c r="G26" s="8">
        <v>-2581.24</v>
      </c>
      <c r="H26" s="16">
        <v>-1390.7</v>
      </c>
      <c r="I26" s="20">
        <f t="shared" si="1"/>
        <v>-48176.829999999994</v>
      </c>
    </row>
    <row r="27" spans="1:9" ht="13.5" thickBot="1">
      <c r="A27" s="43" t="s">
        <v>64</v>
      </c>
      <c r="B27" s="44" t="s">
        <v>54</v>
      </c>
      <c r="C27" s="46" t="s">
        <v>65</v>
      </c>
      <c r="D27" s="31"/>
      <c r="E27" s="32"/>
      <c r="F27" s="32"/>
      <c r="G27" s="32"/>
      <c r="H27" s="33">
        <v>-461.68</v>
      </c>
      <c r="I27" s="29">
        <f t="shared" si="1"/>
        <v>-461.68</v>
      </c>
    </row>
    <row r="28" spans="4:9" ht="13.5" thickBot="1">
      <c r="D28" s="18">
        <f>SUBTOTAL(9,D$22:D$27)</f>
        <v>-125148.87</v>
      </c>
      <c r="E28" s="17">
        <f>SUBTOTAL(9,E$22:E$27)</f>
        <v>-12000</v>
      </c>
      <c r="F28" s="17">
        <f>SUBTOTAL(9,F$22:F$27)</f>
        <v>0</v>
      </c>
      <c r="G28" s="17">
        <f>SUBTOTAL(9,G$22:G$27)</f>
        <v>-2679.7799999999997</v>
      </c>
      <c r="H28" s="19">
        <f>SUBTOTAL(9,H$22:H$27)</f>
        <v>-1852.38</v>
      </c>
      <c r="I28" s="22">
        <f>SUBTOTAL(9,Payments)</f>
        <v>-141681.03</v>
      </c>
    </row>
    <row r="29" ht="13.5" thickBot="1"/>
    <row r="30" spans="3:9" ht="13.5" thickBot="1">
      <c r="C30" s="24" t="s">
        <v>29</v>
      </c>
      <c r="D30" s="18">
        <f>'Cash Flow'!D$8+SUM('Cash Flow'!D12:D17)+SUM('Cash Flow'!D22:D27)</f>
        <v>-20091.039999999994</v>
      </c>
      <c r="E30" s="17">
        <f>'Cash Flow'!E$8+SUM('Cash Flow'!E12:E17)+SUM('Cash Flow'!E22:E27)</f>
        <v>3510</v>
      </c>
      <c r="F30" s="17">
        <f>'Cash Flow'!F$8+SUM('Cash Flow'!F12:F17)+SUM('Cash Flow'!F22:F27)</f>
        <v>507.53</v>
      </c>
      <c r="G30" s="17">
        <f>'Cash Flow'!G$8+SUM('Cash Flow'!G12:G17)+SUM('Cash Flow'!G22:G27)</f>
        <v>1130.4800000000005</v>
      </c>
      <c r="H30" s="19">
        <f>'Cash Flow'!H$8+SUM('Cash Flow'!H12:H17)+SUM('Cash Flow'!H22:H27)</f>
        <v>9358.969999999998</v>
      </c>
      <c r="I30" s="22">
        <f>SUM(Closing_Balance)</f>
        <v>-5584.059999999994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T30"/>
  <sheetViews>
    <sheetView workbookViewId="0" topLeftCell="A1">
      <selection activeCell="A1" sqref="A1"/>
    </sheetView>
  </sheetViews>
  <sheetFormatPr defaultColWidth="9.140625" defaultRowHeight="12.75"/>
  <sheetData>
    <row r="1" spans="1:98" ht="12.75">
      <c r="A1" t="s">
        <v>0</v>
      </c>
      <c r="B1" t="s">
        <v>1</v>
      </c>
      <c r="C1" t="s">
        <v>2</v>
      </c>
      <c r="D1" t="s">
        <v>4</v>
      </c>
      <c r="E1" t="s">
        <v>7</v>
      </c>
      <c r="F1" t="s">
        <v>7</v>
      </c>
      <c r="G1" t="s">
        <v>9</v>
      </c>
      <c r="H1" t="s">
        <v>10</v>
      </c>
      <c r="I1" t="s">
        <v>11</v>
      </c>
      <c r="J1" t="s">
        <v>0</v>
      </c>
      <c r="K1" t="s">
        <v>12</v>
      </c>
      <c r="L1" t="s">
        <v>13</v>
      </c>
      <c r="M1" t="s">
        <v>3</v>
      </c>
      <c r="N1" t="str">
        <f>'Cash Flow'!$D$5</f>
        <v>1200</v>
      </c>
      <c r="O1">
        <v>0</v>
      </c>
      <c r="P1" t="b">
        <v>0</v>
      </c>
      <c r="Q1" t="b">
        <v>0</v>
      </c>
      <c r="R1" t="s">
        <v>3</v>
      </c>
      <c r="S1" t="s">
        <v>3</v>
      </c>
      <c r="T1" t="s">
        <v>3</v>
      </c>
      <c r="U1" t="s">
        <v>3</v>
      </c>
      <c r="V1" t="b">
        <v>0</v>
      </c>
      <c r="W1" t="s">
        <v>14</v>
      </c>
      <c r="X1" t="s">
        <v>15</v>
      </c>
      <c r="Y1" t="s">
        <v>15</v>
      </c>
      <c r="Z1" t="s">
        <v>72</v>
      </c>
      <c r="AA1" t="s">
        <v>15</v>
      </c>
      <c r="AB1" t="s">
        <v>15</v>
      </c>
      <c r="AC1" t="s">
        <v>73</v>
      </c>
      <c r="AD1" t="s">
        <v>3</v>
      </c>
      <c r="AE1" t="s">
        <v>66</v>
      </c>
      <c r="AF1" t="s">
        <v>0</v>
      </c>
      <c r="AG1" t="s">
        <v>67</v>
      </c>
      <c r="AH1" t="s">
        <v>68</v>
      </c>
      <c r="AI1" t="s">
        <v>69</v>
      </c>
      <c r="AJ1">
        <v>3</v>
      </c>
      <c r="AK1">
        <f>1</f>
        <v>1</v>
      </c>
      <c r="AL1" t="s">
        <v>3</v>
      </c>
      <c r="AM1" t="s">
        <v>10</v>
      </c>
      <c r="AN1" t="s">
        <v>70</v>
      </c>
      <c r="AO1" t="s">
        <v>76</v>
      </c>
      <c r="AP1" t="b">
        <v>1</v>
      </c>
      <c r="AQ1">
        <v>0</v>
      </c>
      <c r="AR1" t="s">
        <v>71</v>
      </c>
      <c r="AS1" t="b">
        <v>0</v>
      </c>
      <c r="AT1" t="s">
        <v>3</v>
      </c>
      <c r="AU1" t="s">
        <v>3</v>
      </c>
      <c r="AV1" t="b">
        <v>0</v>
      </c>
      <c r="AW1">
        <f>1</f>
        <v>1</v>
      </c>
      <c r="AX1">
        <f>2</f>
        <v>2</v>
      </c>
      <c r="AY1" t="s">
        <v>3</v>
      </c>
      <c r="AZ1" t="b">
        <v>1</v>
      </c>
      <c r="BA1" t="b">
        <v>1</v>
      </c>
      <c r="BB1" t="s">
        <v>69</v>
      </c>
      <c r="BC1" t="s">
        <v>69</v>
      </c>
      <c r="BD1" t="b">
        <v>1</v>
      </c>
      <c r="BE1" t="s">
        <v>15</v>
      </c>
      <c r="BF1" t="s">
        <v>15</v>
      </c>
      <c r="BG1" t="s">
        <v>77</v>
      </c>
      <c r="BH1" t="s">
        <v>15</v>
      </c>
      <c r="BI1" t="s">
        <v>82</v>
      </c>
      <c r="BJ1" t="s">
        <v>73</v>
      </c>
      <c r="BK1" t="b">
        <v>1</v>
      </c>
      <c r="BL1" t="s">
        <v>74</v>
      </c>
      <c r="BM1" t="s">
        <v>86</v>
      </c>
      <c r="BN1" s="1">
        <f>'Front Sheet'!$D$5</f>
        <v>39448</v>
      </c>
      <c r="BO1" t="s">
        <v>87</v>
      </c>
      <c r="BP1" t="e">
        <f>Opening_Balance</f>
        <v>#VALUE!</v>
      </c>
      <c r="BQ1" t="s">
        <v>88</v>
      </c>
      <c r="BR1" t="s">
        <v>95</v>
      </c>
      <c r="BS1" t="s">
        <v>28</v>
      </c>
      <c r="BT1" t="b">
        <v>1</v>
      </c>
      <c r="BU1" t="b">
        <v>0</v>
      </c>
      <c r="BV1" t="b">
        <v>0</v>
      </c>
      <c r="BW1">
        <f>2</f>
        <v>2</v>
      </c>
      <c r="BX1" t="b">
        <v>1</v>
      </c>
      <c r="BY1" t="s">
        <v>3</v>
      </c>
      <c r="BZ1" t="s">
        <v>96</v>
      </c>
      <c r="CA1" t="s">
        <v>15</v>
      </c>
      <c r="CB1" t="s">
        <v>15</v>
      </c>
      <c r="CC1" t="s">
        <v>82</v>
      </c>
      <c r="CD1" t="s">
        <v>15</v>
      </c>
      <c r="CE1" t="s">
        <v>15</v>
      </c>
      <c r="CF1" t="s">
        <v>73</v>
      </c>
      <c r="CG1" t="b">
        <v>0</v>
      </c>
      <c r="CH1" t="s">
        <v>70</v>
      </c>
      <c r="CI1" t="s">
        <v>74</v>
      </c>
      <c r="CJ1" t="s">
        <v>86</v>
      </c>
      <c r="CK1" s="1">
        <f>'Front Sheet'!$D$5</f>
        <v>39448</v>
      </c>
      <c r="CL1" t="s">
        <v>66</v>
      </c>
      <c r="CM1" t="s">
        <v>0</v>
      </c>
      <c r="CN1" t="s">
        <v>67</v>
      </c>
      <c r="CO1" t="s">
        <v>107</v>
      </c>
      <c r="CP1" t="s">
        <v>3</v>
      </c>
      <c r="CQ1" t="s">
        <v>3</v>
      </c>
      <c r="CR1" t="s">
        <v>10</v>
      </c>
      <c r="CS1" t="s">
        <v>70</v>
      </c>
      <c r="CT1" t="s">
        <v>108</v>
      </c>
    </row>
    <row r="2" spans="5:98" ht="12.75">
      <c r="E2" t="s">
        <v>8</v>
      </c>
      <c r="F2" t="s">
        <v>30</v>
      </c>
      <c r="G2" t="s">
        <v>9</v>
      </c>
      <c r="H2" t="s">
        <v>33</v>
      </c>
      <c r="I2" t="s">
        <v>11</v>
      </c>
      <c r="J2" t="s">
        <v>0</v>
      </c>
      <c r="K2" t="s">
        <v>34</v>
      </c>
      <c r="L2" t="s">
        <v>35</v>
      </c>
      <c r="M2" t="s">
        <v>3</v>
      </c>
      <c r="N2" t="str">
        <f>'Cash Flow'!$A$12</f>
        <v>BR</v>
      </c>
      <c r="O2">
        <v>-1</v>
      </c>
      <c r="P2" t="b">
        <v>1</v>
      </c>
      <c r="Q2" t="b">
        <v>1</v>
      </c>
      <c r="R2" t="s">
        <v>31</v>
      </c>
      <c r="S2" t="s">
        <v>3</v>
      </c>
      <c r="T2" t="b">
        <v>1</v>
      </c>
      <c r="U2" t="b">
        <v>0</v>
      </c>
      <c r="V2" t="b">
        <v>0</v>
      </c>
      <c r="W2" t="s">
        <v>36</v>
      </c>
      <c r="X2" t="s">
        <v>15</v>
      </c>
      <c r="Y2" t="s">
        <v>15</v>
      </c>
      <c r="Z2" t="s">
        <v>114</v>
      </c>
      <c r="AA2" t="s">
        <v>113</v>
      </c>
      <c r="AB2" t="s">
        <v>115</v>
      </c>
      <c r="AC2" t="s">
        <v>73</v>
      </c>
      <c r="AD2">
        <f>'Cash Flow'!$A$10</f>
        <v>2</v>
      </c>
      <c r="AE2" t="s">
        <v>27</v>
      </c>
      <c r="AF2" t="s">
        <v>0</v>
      </c>
      <c r="AG2" t="s">
        <v>67</v>
      </c>
      <c r="AH2" t="s">
        <v>68</v>
      </c>
      <c r="AI2" t="s">
        <v>69</v>
      </c>
      <c r="AJ2">
        <v>1</v>
      </c>
      <c r="AK2" t="s">
        <v>33</v>
      </c>
      <c r="AL2" t="s">
        <v>30</v>
      </c>
      <c r="AM2" t="s">
        <v>10</v>
      </c>
      <c r="AN2" t="s">
        <v>70</v>
      </c>
      <c r="AO2" t="s">
        <v>79</v>
      </c>
      <c r="AP2" t="b">
        <v>1</v>
      </c>
      <c r="AQ2">
        <v>0</v>
      </c>
      <c r="AR2" t="s">
        <v>80</v>
      </c>
      <c r="AS2" t="b">
        <v>1</v>
      </c>
      <c r="AT2">
        <v>0</v>
      </c>
      <c r="AU2" t="s">
        <v>81</v>
      </c>
      <c r="AV2" t="b">
        <v>1</v>
      </c>
      <c r="AW2">
        <f>1</f>
        <v>1</v>
      </c>
      <c r="AX2">
        <f>2</f>
        <v>2</v>
      </c>
      <c r="AY2" t="b">
        <v>1</v>
      </c>
      <c r="AZ2" t="b">
        <v>1</v>
      </c>
      <c r="BA2" t="b">
        <v>1</v>
      </c>
      <c r="BB2" t="s">
        <v>69</v>
      </c>
      <c r="BC2" t="s">
        <v>69</v>
      </c>
      <c r="BD2" t="b">
        <v>1</v>
      </c>
      <c r="BE2" t="s">
        <v>15</v>
      </c>
      <c r="BF2" t="s">
        <v>15</v>
      </c>
      <c r="BG2" t="s">
        <v>77</v>
      </c>
      <c r="BH2" t="s">
        <v>113</v>
      </c>
      <c r="BI2" t="s">
        <v>82</v>
      </c>
      <c r="BJ2" t="s">
        <v>73</v>
      </c>
      <c r="BK2" t="b">
        <v>1</v>
      </c>
      <c r="BL2" t="s">
        <v>74</v>
      </c>
      <c r="BM2" t="s">
        <v>78</v>
      </c>
      <c r="BN2" s="1">
        <f>'Front Sheet'!$D$5</f>
        <v>39448</v>
      </c>
      <c r="BO2" t="s">
        <v>89</v>
      </c>
      <c r="BP2" t="s">
        <v>90</v>
      </c>
      <c r="BQ2" t="s">
        <v>3</v>
      </c>
      <c r="BR2" t="s">
        <v>99</v>
      </c>
      <c r="BS2" t="s">
        <v>28</v>
      </c>
      <c r="BT2" t="b">
        <v>1</v>
      </c>
      <c r="BU2" t="b">
        <v>1</v>
      </c>
      <c r="BV2" t="b">
        <v>0</v>
      </c>
      <c r="BW2">
        <f>2</f>
        <v>2</v>
      </c>
      <c r="BX2" t="b">
        <v>0</v>
      </c>
      <c r="BY2">
        <f>0</f>
        <v>0</v>
      </c>
      <c r="BZ2" t="s">
        <v>100</v>
      </c>
      <c r="CA2" t="s">
        <v>15</v>
      </c>
      <c r="CB2" t="s">
        <v>15</v>
      </c>
      <c r="CC2" t="s">
        <v>82</v>
      </c>
      <c r="CD2" t="s">
        <v>15</v>
      </c>
      <c r="CE2" t="s">
        <v>15</v>
      </c>
      <c r="CF2" t="s">
        <v>73</v>
      </c>
      <c r="CG2" t="b">
        <v>0</v>
      </c>
      <c r="CH2" t="s">
        <v>7</v>
      </c>
      <c r="CI2" t="s">
        <v>74</v>
      </c>
      <c r="CJ2" t="s">
        <v>78</v>
      </c>
      <c r="CK2" s="1">
        <f>'Front Sheet'!$D$5</f>
        <v>39448</v>
      </c>
      <c r="CL2" t="s">
        <v>27</v>
      </c>
      <c r="CM2" t="s">
        <v>0</v>
      </c>
      <c r="CN2" t="s">
        <v>67</v>
      </c>
      <c r="CO2" t="s">
        <v>109</v>
      </c>
      <c r="CP2" t="s">
        <v>33</v>
      </c>
      <c r="CQ2" t="s">
        <v>30</v>
      </c>
      <c r="CR2" t="s">
        <v>10</v>
      </c>
      <c r="CS2" t="s">
        <v>70</v>
      </c>
      <c r="CT2" t="s">
        <v>110</v>
      </c>
    </row>
    <row r="3" spans="5:98" ht="12.75">
      <c r="E3" t="s">
        <v>30</v>
      </c>
      <c r="F3" t="s">
        <v>30</v>
      </c>
      <c r="G3" t="s">
        <v>9</v>
      </c>
      <c r="H3" t="s">
        <v>50</v>
      </c>
      <c r="I3" t="s">
        <v>11</v>
      </c>
      <c r="J3" t="s">
        <v>0</v>
      </c>
      <c r="K3" t="s">
        <v>34</v>
      </c>
      <c r="L3" t="s">
        <v>51</v>
      </c>
      <c r="M3" t="s">
        <v>3</v>
      </c>
      <c r="N3" t="str">
        <f>'Cash Flow'!$A$22</f>
        <v>BP</v>
      </c>
      <c r="O3">
        <v>-1</v>
      </c>
      <c r="P3" t="b">
        <v>1</v>
      </c>
      <c r="Q3" t="b">
        <v>1</v>
      </c>
      <c r="R3" t="s">
        <v>31</v>
      </c>
      <c r="S3" t="s">
        <v>3</v>
      </c>
      <c r="T3" t="b">
        <v>1</v>
      </c>
      <c r="U3" t="b">
        <v>0</v>
      </c>
      <c r="V3" t="b">
        <v>0</v>
      </c>
      <c r="W3" t="s">
        <v>52</v>
      </c>
      <c r="X3" t="s">
        <v>15</v>
      </c>
      <c r="Y3" t="s">
        <v>15</v>
      </c>
      <c r="Z3" t="s">
        <v>114</v>
      </c>
      <c r="AA3" t="s">
        <v>113</v>
      </c>
      <c r="AB3" t="s">
        <v>115</v>
      </c>
      <c r="AC3" t="s">
        <v>73</v>
      </c>
      <c r="AD3">
        <f>'Cash Flow'!$A$20</f>
        <v>1</v>
      </c>
      <c r="AE3" t="s">
        <v>28</v>
      </c>
      <c r="AF3" t="s">
        <v>0</v>
      </c>
      <c r="AG3" t="s">
        <v>67</v>
      </c>
      <c r="AH3" t="s">
        <v>68</v>
      </c>
      <c r="AI3" t="s">
        <v>69</v>
      </c>
      <c r="AJ3">
        <v>1</v>
      </c>
      <c r="AK3" t="s">
        <v>50</v>
      </c>
      <c r="AL3" t="s">
        <v>30</v>
      </c>
      <c r="AM3" t="s">
        <v>10</v>
      </c>
      <c r="AN3" t="s">
        <v>70</v>
      </c>
      <c r="AO3" t="s">
        <v>83</v>
      </c>
      <c r="AP3" t="b">
        <v>1</v>
      </c>
      <c r="AQ3">
        <v>0</v>
      </c>
      <c r="AR3" t="s">
        <v>84</v>
      </c>
      <c r="AS3" t="b">
        <v>1</v>
      </c>
      <c r="AT3">
        <v>0</v>
      </c>
      <c r="AU3" t="s">
        <v>85</v>
      </c>
      <c r="AV3" t="b">
        <v>1</v>
      </c>
      <c r="AW3">
        <f>1</f>
        <v>1</v>
      </c>
      <c r="AX3">
        <f>2</f>
        <v>2</v>
      </c>
      <c r="AY3" t="b">
        <v>1</v>
      </c>
      <c r="AZ3" t="b">
        <v>1</v>
      </c>
      <c r="BA3" t="b">
        <v>1</v>
      </c>
      <c r="BB3" t="s">
        <v>69</v>
      </c>
      <c r="BC3" t="s">
        <v>69</v>
      </c>
      <c r="BD3" t="b">
        <v>1</v>
      </c>
      <c r="BE3" t="s">
        <v>15</v>
      </c>
      <c r="BF3" t="s">
        <v>15</v>
      </c>
      <c r="BG3" t="s">
        <v>77</v>
      </c>
      <c r="BH3" t="s">
        <v>113</v>
      </c>
      <c r="BI3" t="s">
        <v>82</v>
      </c>
      <c r="BJ3" t="s">
        <v>73</v>
      </c>
      <c r="BK3" t="b">
        <v>1</v>
      </c>
      <c r="BL3" t="s">
        <v>74</v>
      </c>
      <c r="BM3" t="s">
        <v>75</v>
      </c>
      <c r="BN3" s="1">
        <f>'Front Sheet'!$D$6</f>
        <v>39813</v>
      </c>
      <c r="BO3" t="s">
        <v>89</v>
      </c>
      <c r="BP3" t="s">
        <v>69</v>
      </c>
      <c r="BQ3" t="s">
        <v>3</v>
      </c>
      <c r="CH3" t="s">
        <v>74</v>
      </c>
      <c r="CI3" t="s">
        <v>74</v>
      </c>
      <c r="CJ3" t="s">
        <v>75</v>
      </c>
      <c r="CK3" s="1">
        <f>'Front Sheet'!$D$6</f>
        <v>39813</v>
      </c>
      <c r="CL3" t="s">
        <v>28</v>
      </c>
      <c r="CM3" t="s">
        <v>0</v>
      </c>
      <c r="CN3" t="s">
        <v>67</v>
      </c>
      <c r="CO3" t="s">
        <v>111</v>
      </c>
      <c r="CP3" t="s">
        <v>50</v>
      </c>
      <c r="CQ3" t="s">
        <v>30</v>
      </c>
      <c r="CR3" t="s">
        <v>10</v>
      </c>
      <c r="CS3" t="s">
        <v>70</v>
      </c>
      <c r="CT3" t="s">
        <v>112</v>
      </c>
    </row>
    <row r="4" spans="5:89" ht="12.75">
      <c r="E4" t="s">
        <v>31</v>
      </c>
      <c r="H4" t="s">
        <v>116</v>
      </c>
      <c r="I4" t="s">
        <v>11</v>
      </c>
      <c r="J4" t="s">
        <v>0</v>
      </c>
      <c r="K4" t="s">
        <v>117</v>
      </c>
      <c r="L4" t="s">
        <v>118</v>
      </c>
      <c r="M4" t="s">
        <v>3</v>
      </c>
      <c r="N4" t="str">
        <f>'Front Sheet'!$C$1</f>
        <v>Stationery &amp; Computer Mart UK</v>
      </c>
      <c r="O4">
        <v>-1</v>
      </c>
      <c r="P4" t="b">
        <v>0</v>
      </c>
      <c r="Q4" t="b">
        <v>0</v>
      </c>
      <c r="R4" t="s">
        <v>3</v>
      </c>
      <c r="S4" t="s">
        <v>3</v>
      </c>
      <c r="T4" t="s">
        <v>3</v>
      </c>
      <c r="U4" t="s">
        <v>3</v>
      </c>
      <c r="V4" t="b">
        <v>0</v>
      </c>
      <c r="W4" t="s">
        <v>3</v>
      </c>
      <c r="X4" t="s">
        <v>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t="s">
        <v>3</v>
      </c>
      <c r="BL4" t="s">
        <v>74</v>
      </c>
      <c r="BM4" t="s">
        <v>78</v>
      </c>
      <c r="BN4" s="1">
        <f>'Front Sheet'!$D$5</f>
        <v>39448</v>
      </c>
      <c r="BO4" t="s">
        <v>91</v>
      </c>
      <c r="BP4" t="s">
        <v>92</v>
      </c>
      <c r="BQ4" t="s">
        <v>3</v>
      </c>
      <c r="CH4" t="s">
        <v>101</v>
      </c>
      <c r="CI4" t="s">
        <v>74</v>
      </c>
      <c r="CJ4" t="s">
        <v>78</v>
      </c>
      <c r="CK4" s="1">
        <f>'Front Sheet'!$D$5</f>
        <v>39448</v>
      </c>
    </row>
    <row r="5" spans="5:89" ht="12.75">
      <c r="E5" t="s">
        <v>32</v>
      </c>
      <c r="BL5" t="s">
        <v>74</v>
      </c>
      <c r="BM5" t="s">
        <v>75</v>
      </c>
      <c r="BN5" s="1">
        <f>'Front Sheet'!$D$6</f>
        <v>39813</v>
      </c>
      <c r="BO5" t="s">
        <v>87</v>
      </c>
      <c r="BP5" t="e">
        <f>Receipts</f>
        <v>#VALUE!</v>
      </c>
      <c r="BQ5" t="s">
        <v>88</v>
      </c>
      <c r="CH5" t="s">
        <v>102</v>
      </c>
      <c r="CI5" t="s">
        <v>74</v>
      </c>
      <c r="CJ5" t="s">
        <v>75</v>
      </c>
      <c r="CK5" s="1">
        <f>'Front Sheet'!$D$6</f>
        <v>39813</v>
      </c>
    </row>
    <row r="6" spans="5:86" ht="12.75">
      <c r="E6" t="s">
        <v>30</v>
      </c>
      <c r="BO6" t="s">
        <v>93</v>
      </c>
      <c r="BP6" t="s">
        <v>94</v>
      </c>
      <c r="BQ6" t="s">
        <v>3</v>
      </c>
      <c r="CH6" t="s">
        <v>103</v>
      </c>
    </row>
    <row r="7" spans="5:86" ht="12.75">
      <c r="E7" t="s">
        <v>31</v>
      </c>
      <c r="BO7" t="s">
        <v>89</v>
      </c>
      <c r="BP7" t="s">
        <v>90</v>
      </c>
      <c r="BQ7" t="s">
        <v>3</v>
      </c>
      <c r="CH7" t="s">
        <v>104</v>
      </c>
    </row>
    <row r="8" spans="5:86" ht="12.75">
      <c r="E8" t="s">
        <v>32</v>
      </c>
      <c r="BO8" t="s">
        <v>89</v>
      </c>
      <c r="BP8" t="s">
        <v>69</v>
      </c>
      <c r="BQ8" t="s">
        <v>3</v>
      </c>
      <c r="CH8" t="s">
        <v>105</v>
      </c>
    </row>
    <row r="9" spans="5:86" ht="12.75">
      <c r="E9" t="s">
        <v>8</v>
      </c>
      <c r="BO9" t="s">
        <v>91</v>
      </c>
      <c r="BP9" t="s">
        <v>92</v>
      </c>
      <c r="BQ9" t="s">
        <v>3</v>
      </c>
      <c r="CH9" t="s">
        <v>106</v>
      </c>
    </row>
    <row r="10" spans="67:86" ht="12.75">
      <c r="BO10" t="s">
        <v>87</v>
      </c>
      <c r="BP10" t="e">
        <f>Payments</f>
        <v>#VALUE!</v>
      </c>
      <c r="BQ10" t="s">
        <v>88</v>
      </c>
      <c r="CH10" t="s">
        <v>68</v>
      </c>
    </row>
    <row r="11" spans="67:86" ht="12.75">
      <c r="BO11" t="s">
        <v>93</v>
      </c>
      <c r="BP11" t="s">
        <v>94</v>
      </c>
      <c r="BQ11" t="s">
        <v>3</v>
      </c>
      <c r="CH11" t="s">
        <v>70</v>
      </c>
    </row>
    <row r="12" spans="67:86" ht="12.75">
      <c r="BO12" t="s">
        <v>89</v>
      </c>
      <c r="BP12" t="s">
        <v>69</v>
      </c>
      <c r="BQ12" t="s">
        <v>3</v>
      </c>
      <c r="CH12" t="s">
        <v>7</v>
      </c>
    </row>
    <row r="13" spans="67:86" ht="12.75">
      <c r="BO13" t="s">
        <v>91</v>
      </c>
      <c r="BP13" t="s">
        <v>92</v>
      </c>
      <c r="BQ13" t="s">
        <v>3</v>
      </c>
      <c r="CH13" t="s">
        <v>74</v>
      </c>
    </row>
    <row r="14" spans="67:86" ht="12.75">
      <c r="BO14" t="s">
        <v>97</v>
      </c>
      <c r="BP14" t="e">
        <f>Closing_Balance</f>
        <v>#VALUE!</v>
      </c>
      <c r="BQ14" t="s">
        <v>98</v>
      </c>
      <c r="CH14" t="s">
        <v>101</v>
      </c>
    </row>
    <row r="15" spans="67:86" ht="12.75">
      <c r="BO15" t="s">
        <v>93</v>
      </c>
      <c r="BP15" t="s">
        <v>94</v>
      </c>
      <c r="BQ15" t="s">
        <v>3</v>
      </c>
      <c r="CH15" t="s">
        <v>102</v>
      </c>
    </row>
    <row r="16" ht="12.75">
      <c r="CH16" t="s">
        <v>103</v>
      </c>
    </row>
    <row r="17" ht="12.75">
      <c r="CH17" t="s">
        <v>104</v>
      </c>
    </row>
    <row r="18" ht="12.75">
      <c r="CH18" t="s">
        <v>105</v>
      </c>
    </row>
    <row r="19" ht="12.75">
      <c r="CH19" t="s">
        <v>106</v>
      </c>
    </row>
    <row r="20" ht="12.75">
      <c r="CH20" t="s">
        <v>68</v>
      </c>
    </row>
    <row r="21" ht="12.75">
      <c r="CH21" t="s">
        <v>70</v>
      </c>
    </row>
    <row r="22" ht="12.75">
      <c r="CH22" t="s">
        <v>7</v>
      </c>
    </row>
    <row r="23" ht="12.75">
      <c r="CH23" t="s">
        <v>74</v>
      </c>
    </row>
    <row r="24" ht="12.75">
      <c r="CH24" t="s">
        <v>101</v>
      </c>
    </row>
    <row r="25" ht="12.75">
      <c r="CH25" t="s">
        <v>102</v>
      </c>
    </row>
    <row r="26" ht="12.75">
      <c r="CH26" t="s">
        <v>103</v>
      </c>
    </row>
    <row r="27" ht="12.75">
      <c r="CH27" t="s">
        <v>104</v>
      </c>
    </row>
    <row r="28" ht="12.75">
      <c r="CH28" t="s">
        <v>105</v>
      </c>
    </row>
    <row r="29" ht="12.75">
      <c r="CH29" t="s">
        <v>106</v>
      </c>
    </row>
    <row r="30" ht="12.75">
      <c r="CH30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jason.raikes</cp:lastModifiedBy>
  <dcterms:created xsi:type="dcterms:W3CDTF">1996-10-14T23:33:28Z</dcterms:created>
  <dcterms:modified xsi:type="dcterms:W3CDTF">2009-03-02T20:44:09Z</dcterms:modified>
  <cp:category/>
  <cp:version/>
  <cp:contentType/>
  <cp:contentStatus/>
</cp:coreProperties>
</file>